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010" windowHeight="8025" activeTab="1"/>
  </bookViews>
  <sheets>
    <sheet name="Sheet1" sheetId="1" r:id="rId1"/>
    <sheet name="Sheet1 (2)" sheetId="4" r:id="rId2"/>
    <sheet name="Sheet2" sheetId="2" r:id="rId3"/>
    <sheet name="Sheet3" sheetId="3" r:id="rId4"/>
  </sheets>
  <definedNames>
    <definedName name="_xlnm.Print_Area" localSheetId="1">'Sheet1 (2)'!$A$1:$AD$41</definedName>
  </definedNames>
  <calcPr calcId="145621"/>
</workbook>
</file>

<file path=xl/calcChain.xml><?xml version="1.0" encoding="utf-8"?>
<calcChain xmlns="http://schemas.openxmlformats.org/spreadsheetml/2006/main">
  <c r="Z43" i="4" l="1"/>
  <c r="AA41" i="4"/>
  <c r="Z41" i="4"/>
  <c r="Y41" i="4"/>
  <c r="X41" i="4"/>
  <c r="M8" i="1"/>
  <c r="O8" i="1" s="1"/>
  <c r="M12" i="1"/>
  <c r="M7" i="1"/>
  <c r="O7" i="1" s="1"/>
  <c r="M6" i="1"/>
  <c r="O6" i="1" s="1"/>
  <c r="M9" i="1"/>
  <c r="O9" i="1" s="1"/>
  <c r="O10" i="1" l="1"/>
  <c r="M10" i="1"/>
  <c r="M13" i="1" s="1"/>
  <c r="F41" i="4" l="1"/>
  <c r="H35" i="4"/>
  <c r="H29" i="4"/>
  <c r="H26" i="4"/>
  <c r="H16" i="4"/>
  <c r="H3" i="4"/>
  <c r="H2" i="4"/>
  <c r="J41" i="4"/>
  <c r="I41" i="4"/>
  <c r="E41" i="4"/>
  <c r="H41" i="4" l="1"/>
  <c r="AB36" i="4"/>
  <c r="AB8" i="4"/>
</calcChain>
</file>

<file path=xl/sharedStrings.xml><?xml version="1.0" encoding="utf-8"?>
<sst xmlns="http://schemas.openxmlformats.org/spreadsheetml/2006/main" count="874" uniqueCount="157">
  <si>
    <t>Bread of Life Ministries</t>
  </si>
  <si>
    <t>Boothby Street Renewal 2014</t>
  </si>
  <si>
    <t>ME0062L1T001403</t>
  </si>
  <si>
    <t>CoC</t>
  </si>
  <si>
    <t>TH</t>
  </si>
  <si>
    <t>Westman Village Renewal 2014</t>
  </si>
  <si>
    <t>ME0063L1T001405</t>
  </si>
  <si>
    <t>PH</t>
  </si>
  <si>
    <t>City of Bangor</t>
  </si>
  <si>
    <t>Shelter Plus Care TRA 8716</t>
  </si>
  <si>
    <t>ME0026L1T001407</t>
  </si>
  <si>
    <t>Shelter Plus Care TRA Consolidated 8715</t>
  </si>
  <si>
    <t>ME0028L1T001407</t>
  </si>
  <si>
    <t>Shelter Plus Care TRA Consolidated 8714</t>
  </si>
  <si>
    <t>ME0029L1T001407</t>
  </si>
  <si>
    <t>PRA Northside Apartments</t>
  </si>
  <si>
    <t>ME0092L1T001403</t>
  </si>
  <si>
    <t>Community Housing of Maine, Inc</t>
  </si>
  <si>
    <t>Permanent Housing for Homeless Veterans with Disabilities</t>
  </si>
  <si>
    <t>ME0015L1T001407</t>
  </si>
  <si>
    <t>Hope and Justice Project, Inc.</t>
  </si>
  <si>
    <t>Transitional Housing 2014</t>
  </si>
  <si>
    <t>ME0019L1T001407</t>
  </si>
  <si>
    <t>Hope House Penobscot Community Health Center, Inc.</t>
  </si>
  <si>
    <t>Hope House 24/PCHC</t>
  </si>
  <si>
    <t>ME0031L1T001407</t>
  </si>
  <si>
    <t>Hope House/Penobscot Community Health Care</t>
  </si>
  <si>
    <t>ME0073L1T001402</t>
  </si>
  <si>
    <t>Kennebec Behavioral Health</t>
  </si>
  <si>
    <t>Mid Maine Supported Housing 14</t>
  </si>
  <si>
    <t>ME0012L1T001407</t>
  </si>
  <si>
    <t>Maine State Housing Authority</t>
  </si>
  <si>
    <t>State of Maine HMIS</t>
  </si>
  <si>
    <t>ME0017L1T001407</t>
  </si>
  <si>
    <t>HMIS</t>
  </si>
  <si>
    <t>Milbridge Harbor Apartments</t>
  </si>
  <si>
    <t>ME0013L1T001407</t>
  </si>
  <si>
    <t>New Beginnings Inc.</t>
  </si>
  <si>
    <t>New Beginnings Transitional Living Program for Homeless Youth 14</t>
  </si>
  <si>
    <t>ME0014L1T001407</t>
  </si>
  <si>
    <t>OHI</t>
  </si>
  <si>
    <t>Chalila Apartments</t>
  </si>
  <si>
    <t>ME0022L1T001407</t>
  </si>
  <si>
    <t>Shaw House</t>
  </si>
  <si>
    <t>Shaw House Waterworks Supportive Housing Program</t>
  </si>
  <si>
    <t>ME0051L1T001406</t>
  </si>
  <si>
    <t>State of Maine</t>
  </si>
  <si>
    <t>Maine 19 Chronic-14</t>
  </si>
  <si>
    <t>ME0002L1T001401</t>
  </si>
  <si>
    <t>Maine 20-14</t>
  </si>
  <si>
    <t>ME0003L1T001401</t>
  </si>
  <si>
    <t>Maine 1-14</t>
  </si>
  <si>
    <t>ME0008L1T001407</t>
  </si>
  <si>
    <t>Maine 2-14</t>
  </si>
  <si>
    <t>ME0009L1T001407</t>
  </si>
  <si>
    <t>Penobscot 6-14</t>
  </si>
  <si>
    <t>ME0021L1T001401</t>
  </si>
  <si>
    <t>Penobscot 1-14</t>
  </si>
  <si>
    <t>ME0024L1T001407</t>
  </si>
  <si>
    <t>SB SHI - 14</t>
  </si>
  <si>
    <t>ME0088L1T001403</t>
  </si>
  <si>
    <t>SB YCS - 14</t>
  </si>
  <si>
    <t>ME0089L1T001403</t>
  </si>
  <si>
    <t>State of Maine, Department of Health and Human Services</t>
  </si>
  <si>
    <t>Maine 3</t>
  </si>
  <si>
    <t>ME0057C1T000900</t>
  </si>
  <si>
    <t>S+C</t>
  </si>
  <si>
    <t>TRA</t>
  </si>
  <si>
    <t>Maine 6</t>
  </si>
  <si>
    <t>ME0058C1T000900</t>
  </si>
  <si>
    <t>Tedford Housing</t>
  </si>
  <si>
    <t>Pleasant Street Apartments</t>
  </si>
  <si>
    <t>ME0004L1T001407</t>
  </si>
  <si>
    <t>Everett Street Apartments</t>
  </si>
  <si>
    <t>ME0048L1T001406</t>
  </si>
  <si>
    <t xml:space="preserve">York County Shelter Programs, Inc. </t>
  </si>
  <si>
    <t>Brand New Day</t>
  </si>
  <si>
    <t>ME0005L1T001407</t>
  </si>
  <si>
    <t>Smith Transitional Housing</t>
  </si>
  <si>
    <t>ME0016L1T001407</t>
  </si>
  <si>
    <t>Within Transitional Housing</t>
  </si>
  <si>
    <t>ME0020L1T001407</t>
  </si>
  <si>
    <t>No</t>
  </si>
  <si>
    <t>Applicant Name</t>
  </si>
  <si>
    <t>Project Name</t>
  </si>
  <si>
    <t>Grant Number</t>
  </si>
  <si>
    <r>
      <rPr>
        <b/>
        <sz val="10"/>
        <rFont val="Arial"/>
        <family val="2"/>
      </rPr>
      <t xml:space="preserve">Grant Term  </t>
    </r>
    <r>
      <rPr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indexed="10"/>
        <rFont val="Arial"/>
        <family val="2"/>
      </rPr>
      <t>(Years)</t>
    </r>
  </si>
  <si>
    <r>
      <rPr>
        <b/>
        <sz val="10"/>
        <rFont val="Arial"/>
        <family val="2"/>
      </rPr>
      <t>Expiration Date</t>
    </r>
    <r>
      <rPr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indexed="10"/>
        <rFont val="Arial"/>
        <family val="2"/>
      </rPr>
      <t>(mm/dd/yyyy)</t>
    </r>
  </si>
  <si>
    <r>
      <t>Former Project under the SHP or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S+C Program or Project under the CoC Program?</t>
    </r>
  </si>
  <si>
    <r>
      <rPr>
        <b/>
        <sz val="10"/>
        <rFont val="Arial"/>
        <family val="2"/>
      </rPr>
      <t>Project Component</t>
    </r>
    <r>
      <rPr>
        <sz val="1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indexed="10"/>
        <rFont val="Arial"/>
        <family val="2"/>
      </rPr>
      <t>(select from 
drop-down)</t>
    </r>
  </si>
  <si>
    <t>Total ARA</t>
  </si>
  <si>
    <t>Budget</t>
  </si>
  <si>
    <t>Same as GIW Total?</t>
  </si>
  <si>
    <t>yes</t>
  </si>
  <si>
    <t>4B: Low Barrier</t>
  </si>
  <si>
    <t>4c: termination</t>
  </si>
  <si>
    <t>CE =NO</t>
  </si>
  <si>
    <t>Yes</t>
  </si>
  <si>
    <t>4d Housing First</t>
  </si>
  <si>
    <t>4B2: total beds</t>
  </si>
  <si>
    <t>4B 2 c: Turnover in 2015</t>
  </si>
  <si>
    <t>4b2 d: Turnover beds that are prioritied for CH</t>
  </si>
  <si>
    <t>% of Turnover Beds Prioritized</t>
  </si>
  <si>
    <t>match 25%?</t>
  </si>
  <si>
    <t>Leverage</t>
  </si>
  <si>
    <t>6a1: Remain in PH or Exit to PH</t>
  </si>
  <si>
    <t>6a2: Maintain or Increase income</t>
  </si>
  <si>
    <t>4A 3a (transportation)</t>
  </si>
  <si>
    <t>4A3b: Single Application</t>
  </si>
  <si>
    <t>4A3c: annual follow up</t>
  </si>
  <si>
    <t>4A 4: Access to SSI/SSDI TA</t>
  </si>
  <si>
    <t>4A4a: SoAR Training</t>
  </si>
  <si>
    <t>y</t>
  </si>
  <si>
    <t>n</t>
  </si>
  <si>
    <t>no</t>
  </si>
  <si>
    <t>NO</t>
  </si>
  <si>
    <t>N/a</t>
  </si>
  <si>
    <t>n/a</t>
  </si>
  <si>
    <t>2 of 4</t>
  </si>
  <si>
    <t>4B3a : Dedicated CH Beds</t>
  </si>
  <si>
    <t>n/</t>
  </si>
  <si>
    <t xml:space="preserve"> 3 of 4</t>
  </si>
  <si>
    <t>3 of 4</t>
  </si>
  <si>
    <t>no answer</t>
  </si>
  <si>
    <t>4 of 5</t>
  </si>
  <si>
    <t>not visible</t>
  </si>
  <si>
    <t>CHOM</t>
  </si>
  <si>
    <t>Penobscot County Chronic PSH</t>
  </si>
  <si>
    <t>NEW PSH</t>
  </si>
  <si>
    <t>York County Chronic PSH</t>
  </si>
  <si>
    <t>re-submit</t>
  </si>
  <si>
    <t>resubmit</t>
  </si>
  <si>
    <t>HUD Form 50070 attached to Profile</t>
  </si>
  <si>
    <t>HUD Form 2880 attached to Profile</t>
  </si>
  <si>
    <t>Totals</t>
  </si>
  <si>
    <t>Difference</t>
  </si>
  <si>
    <t>Project Type</t>
  </si>
  <si>
    <t>PSH: SPC</t>
  </si>
  <si>
    <t>Other:</t>
  </si>
  <si>
    <t>New Projects</t>
  </si>
  <si>
    <t>Total</t>
  </si>
  <si>
    <t>PSH: non Shelter Plus Care (SPC)</t>
  </si>
  <si>
    <t>Total Funding</t>
  </si>
  <si>
    <t>Percent of Total Funding</t>
  </si>
  <si>
    <t>Grand Total</t>
  </si>
  <si>
    <t>15% of ARD</t>
  </si>
  <si>
    <t>Annual Renewal Demand ARD)</t>
  </si>
  <si>
    <t>3 NO</t>
  </si>
  <si>
    <t>18 NO</t>
  </si>
  <si>
    <t>5 NO</t>
  </si>
  <si>
    <t>1 No (3 of 4)</t>
  </si>
  <si>
    <t>NO-4</t>
  </si>
  <si>
    <t>9 NO</t>
  </si>
  <si>
    <t>4a: MOVe into PH quickly?</t>
  </si>
  <si>
    <t>2 NO</t>
  </si>
  <si>
    <t>0 NO</t>
  </si>
  <si>
    <t>23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</si>
</sst>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"/>
    <numFmt numFmtId="165" formatCode="&quot;$&quot;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b/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65D9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1">
    <xf numFmtId="0" fontId="0" fillId="0" borderId="0" xfId="0"/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left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14" fontId="3" fillId="0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164" fontId="3" fillId="0" borderId="4" xfId="0" applyNumberFormat="1" applyFont="1" applyFill="1" applyBorder="1" applyAlignment="1" applyProtection="1">
      <alignment horizontal="center" vertical="center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2" borderId="7" xfId="0" applyFont="1" applyFill="1" applyBorder="1" applyAlignment="1" applyProtection="1">
      <alignment horizontal="center" vertical="center" wrapText="1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5" fillId="2" borderId="7" xfId="0" applyFont="1" applyFill="1" applyBorder="1" applyAlignment="1" applyProtection="1">
      <alignment horizontal="center" vertical="center" wrapText="1"/>
      <protection locked="0"/>
    </xf>
    <xf numFmtId="0" fontId="5" fillId="2" borderId="8" xfId="0" applyFont="1" applyFill="1" applyBorder="1" applyAlignment="1" applyProtection="1">
      <alignment horizontal="center" vertical="center" wrapText="1"/>
      <protection locked="0"/>
    </xf>
    <xf numFmtId="0" fontId="5" fillId="2" borderId="9" xfId="0" applyFont="1" applyFill="1" applyBorder="1" applyAlignment="1" applyProtection="1">
      <alignment horizontal="center" vertical="center" wrapText="1"/>
      <protection locked="0"/>
    </xf>
    <xf numFmtId="164" fontId="8" fillId="3" borderId="10" xfId="0" applyNumberFormat="1" applyFont="1" applyFill="1" applyBorder="1" applyAlignment="1" applyProtection="1">
      <alignment horizontal="center" vertical="center"/>
      <protection hidden="1"/>
    </xf>
    <xf numFmtId="0" fontId="5" fillId="2" borderId="11" xfId="0" applyFont="1" applyFill="1" applyBorder="1" applyAlignment="1" applyProtection="1">
      <alignment horizontal="center" vertical="center" wrapText="1"/>
      <protection locked="0"/>
    </xf>
    <xf numFmtId="164" fontId="0" fillId="0" borderId="0" xfId="0" applyNumberFormat="1"/>
    <xf numFmtId="164" fontId="3" fillId="5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12" xfId="0" applyFont="1" applyFill="1" applyBorder="1" applyAlignment="1" applyProtection="1">
      <alignment horizontal="left" vertical="center"/>
      <protection locked="0"/>
    </xf>
    <xf numFmtId="164" fontId="3" fillId="0" borderId="13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/>
    <xf numFmtId="0" fontId="3" fillId="6" borderId="1" xfId="0" applyFont="1" applyFill="1" applyBorder="1" applyAlignment="1" applyProtection="1">
      <alignment horizontal="center" vertical="center"/>
      <protection locked="0"/>
    </xf>
    <xf numFmtId="0" fontId="3" fillId="6" borderId="2" xfId="0" applyFont="1" applyFill="1" applyBorder="1" applyAlignment="1" applyProtection="1">
      <alignment horizontal="left" vertical="center"/>
      <protection locked="0"/>
    </xf>
    <xf numFmtId="164" fontId="3" fillId="6" borderId="4" xfId="0" applyNumberFormat="1" applyFont="1" applyFill="1" applyBorder="1" applyAlignment="1" applyProtection="1">
      <alignment horizontal="center" vertical="center"/>
      <protection locked="0"/>
    </xf>
    <xf numFmtId="0" fontId="0" fillId="6" borderId="0" xfId="0" applyFill="1"/>
    <xf numFmtId="0" fontId="2" fillId="4" borderId="0" xfId="0" applyFont="1" applyFill="1"/>
    <xf numFmtId="164" fontId="8" fillId="4" borderId="13" xfId="0" applyNumberFormat="1" applyFont="1" applyFill="1" applyBorder="1" applyAlignment="1" applyProtection="1">
      <alignment horizontal="center" vertical="center"/>
      <protection locked="0"/>
    </xf>
    <xf numFmtId="164" fontId="2" fillId="4" borderId="0" xfId="0" applyNumberFormat="1" applyFont="1" applyFill="1"/>
    <xf numFmtId="0" fontId="3" fillId="0" borderId="1" xfId="0" applyFont="1" applyFill="1" applyBorder="1" applyAlignment="1" applyProtection="1">
      <alignment horizontal="center" vertical="center"/>
      <protection locked="0"/>
    </xf>
    <xf numFmtId="164" fontId="8" fillId="3" borderId="3" xfId="0" applyNumberFormat="1" applyFont="1" applyFill="1" applyBorder="1" applyAlignment="1" applyProtection="1">
      <alignment horizontal="center" vertical="center"/>
      <protection hidden="1"/>
    </xf>
    <xf numFmtId="164" fontId="8" fillId="0" borderId="3" xfId="0" applyNumberFormat="1" applyFont="1" applyFill="1" applyBorder="1" applyAlignment="1" applyProtection="1">
      <alignment horizontal="center" vertical="center"/>
      <protection hidden="1"/>
    </xf>
    <xf numFmtId="164" fontId="8" fillId="6" borderId="3" xfId="0" applyNumberFormat="1" applyFont="1" applyFill="1" applyBorder="1" applyAlignment="1" applyProtection="1">
      <alignment horizontal="center" vertical="center"/>
      <protection hidden="1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/>
    <xf numFmtId="0" fontId="2" fillId="4" borderId="2" xfId="0" applyFont="1" applyFill="1" applyBorder="1"/>
    <xf numFmtId="165" fontId="0" fillId="0" borderId="2" xfId="0" applyNumberFormat="1" applyBorder="1"/>
    <xf numFmtId="0" fontId="0" fillId="4" borderId="2" xfId="0" applyFill="1" applyBorder="1"/>
    <xf numFmtId="165" fontId="0" fillId="4" borderId="2" xfId="0" applyNumberFormat="1" applyFill="1" applyBorder="1"/>
    <xf numFmtId="0" fontId="0" fillId="0" borderId="2" xfId="0" applyNumberFormat="1" applyBorder="1"/>
    <xf numFmtId="0" fontId="0" fillId="5" borderId="2" xfId="0" applyFill="1" applyBorder="1"/>
    <xf numFmtId="9" fontId="0" fillId="0" borderId="2" xfId="0" applyNumberFormat="1" applyBorder="1"/>
    <xf numFmtId="0" fontId="0" fillId="4" borderId="2" xfId="0" applyNumberFormat="1" applyFill="1" applyBorder="1"/>
    <xf numFmtId="1" fontId="0" fillId="0" borderId="2" xfId="0" applyNumberFormat="1" applyBorder="1"/>
    <xf numFmtId="9" fontId="0" fillId="0" borderId="2" xfId="1" applyNumberFormat="1" applyFont="1" applyBorder="1"/>
    <xf numFmtId="9" fontId="0" fillId="0" borderId="2" xfId="1" applyFont="1" applyBorder="1"/>
    <xf numFmtId="165" fontId="0" fillId="0" borderId="2" xfId="0" applyNumberFormat="1" applyFill="1" applyBorder="1"/>
    <xf numFmtId="0" fontId="0" fillId="0" borderId="2" xfId="0" applyFill="1" applyBorder="1"/>
    <xf numFmtId="9" fontId="0" fillId="0" borderId="2" xfId="0" applyNumberFormat="1" applyFill="1" applyBorder="1"/>
    <xf numFmtId="0" fontId="0" fillId="6" borderId="2" xfId="0" applyFill="1" applyBorder="1"/>
    <xf numFmtId="165" fontId="0" fillId="6" borderId="2" xfId="0" applyNumberFormat="1" applyFill="1" applyBorder="1"/>
    <xf numFmtId="16" fontId="0" fillId="4" borderId="2" xfId="0" applyNumberFormat="1" applyFill="1" applyBorder="1"/>
    <xf numFmtId="165" fontId="2" fillId="4" borderId="2" xfId="0" applyNumberFormat="1" applyFont="1" applyFill="1" applyBorder="1"/>
    <xf numFmtId="0" fontId="2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 wrapText="1"/>
    </xf>
    <xf numFmtId="10" fontId="2" fillId="4" borderId="2" xfId="0" applyNumberFormat="1" applyFont="1" applyFill="1" applyBorder="1"/>
    <xf numFmtId="9" fontId="0" fillId="6" borderId="2" xfId="0" applyNumberFormat="1" applyFill="1" applyBorder="1"/>
    <xf numFmtId="165" fontId="0" fillId="7" borderId="2" xfId="0" applyNumberFormat="1" applyFill="1" applyBorder="1"/>
    <xf numFmtId="0" fontId="0" fillId="0" borderId="0" xfId="0" applyBorder="1"/>
    <xf numFmtId="0" fontId="0" fillId="0" borderId="2" xfId="0" applyBorder="1" applyProtection="1">
      <protection locked="0"/>
    </xf>
    <xf numFmtId="14" fontId="3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/>
    <xf numFmtId="0" fontId="2" fillId="0" borderId="2" xfId="0" applyFont="1" applyBorder="1" applyAlignment="1">
      <alignment wrapText="1"/>
    </xf>
    <xf numFmtId="0" fontId="0" fillId="0" borderId="2" xfId="0" applyBorder="1" applyAlignment="1">
      <alignment wrapText="1"/>
    </xf>
    <xf numFmtId="164" fontId="0" fillId="0" borderId="2" xfId="0" applyNumberFormat="1" applyBorder="1"/>
    <xf numFmtId="164" fontId="2" fillId="0" borderId="2" xfId="0" applyNumberFormat="1" applyFont="1" applyBorder="1"/>
    <xf numFmtId="9" fontId="2" fillId="0" borderId="2" xfId="1" applyFont="1" applyBorder="1"/>
    <xf numFmtId="10" fontId="2" fillId="0" borderId="2" xfId="0" applyNumberFormat="1" applyFont="1" applyBorder="1"/>
    <xf numFmtId="0" fontId="10" fillId="0" borderId="2" xfId="0" applyFont="1" applyBorder="1" applyAlignment="1">
      <alignment wrapText="1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9" fontId="2" fillId="4" borderId="2" xfId="0" applyNumberFormat="1" applyFont="1" applyFill="1" applyBorder="1"/>
  </cellXfs>
  <cellStyles count="2">
    <cellStyle name="Normal" xfId="0" builtinId="0"/>
    <cellStyle name="Percent" xfId="1" builtinId="5"/>
  </cellStyles>
  <dxfs count="6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41"/>
  <sheetViews>
    <sheetView workbookViewId="0">
      <selection activeCell="L5" sqref="L5:O13"/>
    </sheetView>
  </sheetViews>
  <sheetFormatPr defaultRowHeight="15" x14ac:dyDescent="0.25"/>
  <cols>
    <col min="2" max="2" width="26.140625" customWidth="1"/>
    <col min="3" max="3" width="24.28515625" customWidth="1"/>
    <col min="4" max="4" width="25.28515625" customWidth="1"/>
    <col min="5" max="5" width="10.42578125" customWidth="1"/>
    <col min="6" max="6" width="15" customWidth="1"/>
    <col min="7" max="7" width="13.7109375" customWidth="1"/>
    <col min="8" max="8" width="11.85546875" customWidth="1"/>
    <col min="9" max="9" width="19.7109375" customWidth="1"/>
    <col min="11" max="11" width="6.85546875" customWidth="1"/>
    <col min="12" max="12" width="18.140625" customWidth="1"/>
    <col min="13" max="13" width="12.5703125" customWidth="1"/>
    <col min="14" max="14" width="12.42578125" customWidth="1"/>
    <col min="15" max="15" width="11.42578125" customWidth="1"/>
  </cols>
  <sheetData>
    <row r="3" spans="1:15" ht="15.75" thickBot="1" x14ac:dyDescent="0.3">
      <c r="H3" s="58"/>
    </row>
    <row r="4" spans="1:15" ht="102.75" thickBot="1" x14ac:dyDescent="0.3">
      <c r="A4" s="7" t="s">
        <v>82</v>
      </c>
      <c r="B4" s="8" t="s">
        <v>83</v>
      </c>
      <c r="C4" s="9" t="s">
        <v>84</v>
      </c>
      <c r="D4" s="10" t="s">
        <v>85</v>
      </c>
      <c r="E4" s="11" t="s">
        <v>86</v>
      </c>
      <c r="F4" s="12" t="s">
        <v>87</v>
      </c>
      <c r="G4" s="10" t="s">
        <v>88</v>
      </c>
      <c r="H4" s="13" t="s">
        <v>89</v>
      </c>
      <c r="I4" s="15" t="s">
        <v>90</v>
      </c>
    </row>
    <row r="5" spans="1:15" ht="60" x14ac:dyDescent="0.25">
      <c r="A5" s="1">
        <v>12</v>
      </c>
      <c r="B5" s="2" t="s">
        <v>31</v>
      </c>
      <c r="C5" s="2" t="s">
        <v>32</v>
      </c>
      <c r="D5" s="3" t="s">
        <v>33</v>
      </c>
      <c r="E5" s="3">
        <v>1</v>
      </c>
      <c r="F5" s="4">
        <v>42370</v>
      </c>
      <c r="G5" s="5" t="s">
        <v>3</v>
      </c>
      <c r="H5" s="6" t="s">
        <v>34</v>
      </c>
      <c r="I5" s="14">
        <v>344888</v>
      </c>
      <c r="L5" s="61" t="s">
        <v>136</v>
      </c>
      <c r="M5" s="61" t="s">
        <v>142</v>
      </c>
      <c r="N5" s="62" t="s">
        <v>146</v>
      </c>
      <c r="O5" s="62" t="s">
        <v>143</v>
      </c>
    </row>
    <row r="6" spans="1:15" ht="30" x14ac:dyDescent="0.25">
      <c r="A6" s="1">
        <v>2</v>
      </c>
      <c r="B6" s="2" t="s">
        <v>0</v>
      </c>
      <c r="C6" s="2" t="s">
        <v>5</v>
      </c>
      <c r="D6" s="3" t="s">
        <v>6</v>
      </c>
      <c r="E6" s="3">
        <v>1</v>
      </c>
      <c r="F6" s="4">
        <v>42520</v>
      </c>
      <c r="G6" s="5" t="s">
        <v>3</v>
      </c>
      <c r="H6" s="6" t="s">
        <v>7</v>
      </c>
      <c r="I6" s="14">
        <v>12391</v>
      </c>
      <c r="L6" s="63" t="s">
        <v>141</v>
      </c>
      <c r="M6" s="64">
        <f>SUM(I6,I11,I12,I13,I14,I15,I24,I25,I26)</f>
        <v>293493</v>
      </c>
      <c r="N6" s="64">
        <v>7823650</v>
      </c>
      <c r="O6" s="67">
        <f>M6/N6</f>
        <v>3.7513564640545012E-2</v>
      </c>
    </row>
    <row r="7" spans="1:15" x14ac:dyDescent="0.25">
      <c r="A7" s="1">
        <v>3</v>
      </c>
      <c r="B7" s="2" t="s">
        <v>8</v>
      </c>
      <c r="C7" s="2" t="s">
        <v>9</v>
      </c>
      <c r="D7" s="3" t="s">
        <v>10</v>
      </c>
      <c r="E7" s="3">
        <v>1</v>
      </c>
      <c r="F7" s="4">
        <v>42704</v>
      </c>
      <c r="G7" s="5" t="s">
        <v>3</v>
      </c>
      <c r="H7" s="6" t="s">
        <v>7</v>
      </c>
      <c r="I7" s="14">
        <v>114847</v>
      </c>
      <c r="L7" s="33" t="s">
        <v>137</v>
      </c>
      <c r="M7" s="64">
        <f>SUM(I7,I8,I9,I10,I16,I17,I18,I19,I20,I21,I22,I23,I34,I37)</f>
        <v>6695458.7599999998</v>
      </c>
      <c r="N7" s="64">
        <v>7823650</v>
      </c>
      <c r="O7" s="67">
        <f>M7/N7</f>
        <v>0.85579732733442826</v>
      </c>
    </row>
    <row r="8" spans="1:15" x14ac:dyDescent="0.25">
      <c r="A8" s="1">
        <v>4</v>
      </c>
      <c r="B8" s="2" t="s">
        <v>8</v>
      </c>
      <c r="C8" s="2" t="s">
        <v>11</v>
      </c>
      <c r="D8" s="3" t="s">
        <v>12</v>
      </c>
      <c r="E8" s="3">
        <v>1</v>
      </c>
      <c r="F8" s="4">
        <v>42613</v>
      </c>
      <c r="G8" s="5" t="s">
        <v>3</v>
      </c>
      <c r="H8" s="6" t="s">
        <v>7</v>
      </c>
      <c r="I8" s="14">
        <v>383182</v>
      </c>
      <c r="L8" s="33" t="s">
        <v>4</v>
      </c>
      <c r="M8" s="64">
        <f>SUM(I27:I33)</f>
        <v>489810</v>
      </c>
      <c r="N8" s="64">
        <v>7823650</v>
      </c>
      <c r="O8" s="67">
        <f>M8/N8</f>
        <v>6.2606328248323989E-2</v>
      </c>
    </row>
    <row r="9" spans="1:15" x14ac:dyDescent="0.25">
      <c r="A9" s="1">
        <v>5</v>
      </c>
      <c r="B9" s="2" t="s">
        <v>8</v>
      </c>
      <c r="C9" s="2" t="s">
        <v>13</v>
      </c>
      <c r="D9" s="3" t="s">
        <v>14</v>
      </c>
      <c r="E9" s="3">
        <v>1</v>
      </c>
      <c r="F9" s="4">
        <v>42460</v>
      </c>
      <c r="G9" s="5" t="s">
        <v>3</v>
      </c>
      <c r="H9" s="6" t="s">
        <v>7</v>
      </c>
      <c r="I9" s="14">
        <v>326699</v>
      </c>
      <c r="L9" s="33" t="s">
        <v>34</v>
      </c>
      <c r="M9" s="64">
        <f>SUM(I5)</f>
        <v>344888</v>
      </c>
      <c r="N9" s="64">
        <v>7823650</v>
      </c>
      <c r="O9" s="67">
        <f>M9/N9</f>
        <v>4.4082749100483792E-2</v>
      </c>
    </row>
    <row r="10" spans="1:15" x14ac:dyDescent="0.25">
      <c r="A10" s="1">
        <v>6</v>
      </c>
      <c r="B10" s="2" t="s">
        <v>8</v>
      </c>
      <c r="C10" s="2" t="s">
        <v>15</v>
      </c>
      <c r="D10" s="3" t="s">
        <v>16</v>
      </c>
      <c r="E10" s="3">
        <v>1</v>
      </c>
      <c r="F10" s="4">
        <v>42735</v>
      </c>
      <c r="G10" s="5" t="s">
        <v>3</v>
      </c>
      <c r="H10" s="6" t="s">
        <v>7</v>
      </c>
      <c r="I10" s="14">
        <v>31762</v>
      </c>
      <c r="L10" s="61" t="s">
        <v>140</v>
      </c>
      <c r="M10" s="65">
        <f>SUM(M6:M9)</f>
        <v>7823649.7599999998</v>
      </c>
      <c r="N10" s="65">
        <v>7823650</v>
      </c>
      <c r="O10" s="66">
        <f>SUM(O6:O9)</f>
        <v>0.9999999693237811</v>
      </c>
    </row>
    <row r="11" spans="1:15" x14ac:dyDescent="0.25">
      <c r="A11" s="1">
        <v>7</v>
      </c>
      <c r="B11" s="2" t="s">
        <v>17</v>
      </c>
      <c r="C11" s="2" t="s">
        <v>18</v>
      </c>
      <c r="D11" s="3" t="s">
        <v>19</v>
      </c>
      <c r="E11" s="3">
        <v>1</v>
      </c>
      <c r="F11" s="4">
        <v>42613</v>
      </c>
      <c r="G11" s="5" t="s">
        <v>3</v>
      </c>
      <c r="H11" s="6" t="s">
        <v>7</v>
      </c>
      <c r="I11" s="14">
        <v>21411</v>
      </c>
      <c r="L11" s="61" t="s">
        <v>138</v>
      </c>
      <c r="M11" s="64"/>
      <c r="N11" s="64"/>
      <c r="O11" s="33"/>
    </row>
    <row r="12" spans="1:15" x14ac:dyDescent="0.25">
      <c r="A12" s="1">
        <v>11</v>
      </c>
      <c r="B12" s="2" t="s">
        <v>28</v>
      </c>
      <c r="C12" s="2" t="s">
        <v>29</v>
      </c>
      <c r="D12" s="3" t="s">
        <v>30</v>
      </c>
      <c r="E12" s="3">
        <v>1</v>
      </c>
      <c r="F12" s="4">
        <v>42613</v>
      </c>
      <c r="G12" s="5" t="s">
        <v>3</v>
      </c>
      <c r="H12" s="6" t="s">
        <v>7</v>
      </c>
      <c r="I12" s="14">
        <v>35747</v>
      </c>
      <c r="L12" s="33" t="s">
        <v>139</v>
      </c>
      <c r="M12" s="64">
        <f>'Sheet1 (2)'!F39+'Sheet1 (2)'!F40</f>
        <v>675850</v>
      </c>
      <c r="N12" s="64"/>
      <c r="O12" s="33" t="s">
        <v>145</v>
      </c>
    </row>
    <row r="13" spans="1:15" x14ac:dyDescent="0.25">
      <c r="A13" s="1">
        <v>13</v>
      </c>
      <c r="B13" s="2" t="s">
        <v>35</v>
      </c>
      <c r="C13" s="2" t="s">
        <v>35</v>
      </c>
      <c r="D13" s="3" t="s">
        <v>36</v>
      </c>
      <c r="E13" s="3">
        <v>1</v>
      </c>
      <c r="F13" s="4">
        <v>42400</v>
      </c>
      <c r="G13" s="5" t="s">
        <v>3</v>
      </c>
      <c r="H13" s="6" t="s">
        <v>7</v>
      </c>
      <c r="I13" s="14">
        <v>30493</v>
      </c>
      <c r="L13" s="61" t="s">
        <v>144</v>
      </c>
      <c r="M13" s="65">
        <f>SUM(M10+M12)</f>
        <v>8499499.7599999998</v>
      </c>
      <c r="N13" s="61"/>
      <c r="O13" s="61"/>
    </row>
    <row r="14" spans="1:15" x14ac:dyDescent="0.25">
      <c r="A14" s="1">
        <v>15</v>
      </c>
      <c r="B14" s="2" t="s">
        <v>40</v>
      </c>
      <c r="C14" s="2" t="s">
        <v>41</v>
      </c>
      <c r="D14" s="3" t="s">
        <v>42</v>
      </c>
      <c r="E14" s="3">
        <v>1</v>
      </c>
      <c r="F14" s="4">
        <v>42400</v>
      </c>
      <c r="G14" s="5" t="s">
        <v>3</v>
      </c>
      <c r="H14" s="6" t="s">
        <v>7</v>
      </c>
      <c r="I14" s="14">
        <v>30488</v>
      </c>
    </row>
    <row r="15" spans="1:15" x14ac:dyDescent="0.25">
      <c r="A15" s="1">
        <v>16</v>
      </c>
      <c r="B15" s="2" t="s">
        <v>43</v>
      </c>
      <c r="C15" s="2" t="s">
        <v>44</v>
      </c>
      <c r="D15" s="3" t="s">
        <v>45</v>
      </c>
      <c r="E15" s="3">
        <v>1</v>
      </c>
      <c r="F15" s="4">
        <v>42491</v>
      </c>
      <c r="G15" s="5" t="s">
        <v>3</v>
      </c>
      <c r="H15" s="6" t="s">
        <v>7</v>
      </c>
      <c r="I15" s="14">
        <v>107256</v>
      </c>
    </row>
    <row r="16" spans="1:15" x14ac:dyDescent="0.25">
      <c r="A16" s="1">
        <v>17</v>
      </c>
      <c r="B16" s="2" t="s">
        <v>46</v>
      </c>
      <c r="C16" s="2" t="s">
        <v>47</v>
      </c>
      <c r="D16" s="3" t="s">
        <v>48</v>
      </c>
      <c r="E16" s="3">
        <v>1</v>
      </c>
      <c r="F16" s="4">
        <v>42388</v>
      </c>
      <c r="G16" s="5" t="s">
        <v>3</v>
      </c>
      <c r="H16" s="6" t="s">
        <v>7</v>
      </c>
      <c r="I16" s="14">
        <v>66721</v>
      </c>
    </row>
    <row r="17" spans="1:9" x14ac:dyDescent="0.25">
      <c r="A17" s="1">
        <v>18</v>
      </c>
      <c r="B17" s="2" t="s">
        <v>46</v>
      </c>
      <c r="C17" s="2" t="s">
        <v>49</v>
      </c>
      <c r="D17" s="3" t="s">
        <v>50</v>
      </c>
      <c r="E17" s="3">
        <v>1</v>
      </c>
      <c r="F17" s="4">
        <v>42388</v>
      </c>
      <c r="G17" s="5" t="s">
        <v>3</v>
      </c>
      <c r="H17" s="6" t="s">
        <v>7</v>
      </c>
      <c r="I17" s="14">
        <v>163877</v>
      </c>
    </row>
    <row r="18" spans="1:9" x14ac:dyDescent="0.25">
      <c r="A18" s="1">
        <v>19</v>
      </c>
      <c r="B18" s="2" t="s">
        <v>46</v>
      </c>
      <c r="C18" s="2" t="s">
        <v>51</v>
      </c>
      <c r="D18" s="3" t="s">
        <v>52</v>
      </c>
      <c r="E18" s="3">
        <v>1</v>
      </c>
      <c r="F18" s="4">
        <v>42551</v>
      </c>
      <c r="G18" s="5" t="s">
        <v>3</v>
      </c>
      <c r="H18" s="6" t="s">
        <v>7</v>
      </c>
      <c r="I18" s="14">
        <v>2930002</v>
      </c>
    </row>
    <row r="19" spans="1:9" x14ac:dyDescent="0.25">
      <c r="A19" s="1">
        <v>20</v>
      </c>
      <c r="B19" s="2" t="s">
        <v>46</v>
      </c>
      <c r="C19" s="2" t="s">
        <v>53</v>
      </c>
      <c r="D19" s="3" t="s">
        <v>54</v>
      </c>
      <c r="E19" s="3">
        <v>1</v>
      </c>
      <c r="F19" s="4">
        <v>42370</v>
      </c>
      <c r="G19" s="5" t="s">
        <v>3</v>
      </c>
      <c r="H19" s="6" t="s">
        <v>7</v>
      </c>
      <c r="I19" s="14">
        <v>1946712</v>
      </c>
    </row>
    <row r="20" spans="1:9" x14ac:dyDescent="0.25">
      <c r="A20" s="1">
        <v>21</v>
      </c>
      <c r="B20" s="2" t="s">
        <v>46</v>
      </c>
      <c r="C20" s="2" t="s">
        <v>55</v>
      </c>
      <c r="D20" s="3" t="s">
        <v>56</v>
      </c>
      <c r="E20" s="3">
        <v>1</v>
      </c>
      <c r="F20" s="4">
        <v>42388</v>
      </c>
      <c r="G20" s="5" t="s">
        <v>3</v>
      </c>
      <c r="H20" s="6" t="s">
        <v>7</v>
      </c>
      <c r="I20" s="14">
        <v>33972</v>
      </c>
    </row>
    <row r="21" spans="1:9" x14ac:dyDescent="0.25">
      <c r="A21" s="1">
        <v>22</v>
      </c>
      <c r="B21" s="2" t="s">
        <v>46</v>
      </c>
      <c r="C21" s="2" t="s">
        <v>57</v>
      </c>
      <c r="D21" s="3" t="s">
        <v>58</v>
      </c>
      <c r="E21" s="3">
        <v>1</v>
      </c>
      <c r="F21" s="4">
        <v>42643</v>
      </c>
      <c r="G21" s="5" t="s">
        <v>3</v>
      </c>
      <c r="H21" s="6" t="s">
        <v>7</v>
      </c>
      <c r="I21" s="14">
        <v>449168</v>
      </c>
    </row>
    <row r="22" spans="1:9" x14ac:dyDescent="0.25">
      <c r="A22" s="1">
        <v>23</v>
      </c>
      <c r="B22" s="2" t="s">
        <v>46</v>
      </c>
      <c r="C22" s="2" t="s">
        <v>59</v>
      </c>
      <c r="D22" s="3" t="s">
        <v>60</v>
      </c>
      <c r="E22" s="3">
        <v>1</v>
      </c>
      <c r="F22" s="4">
        <v>42596</v>
      </c>
      <c r="G22" s="5" t="s">
        <v>3</v>
      </c>
      <c r="H22" s="6" t="s">
        <v>7</v>
      </c>
      <c r="I22" s="14">
        <v>66398</v>
      </c>
    </row>
    <row r="23" spans="1:9" x14ac:dyDescent="0.25">
      <c r="A23" s="1">
        <v>24</v>
      </c>
      <c r="B23" s="2" t="s">
        <v>46</v>
      </c>
      <c r="C23" s="2" t="s">
        <v>61</v>
      </c>
      <c r="D23" s="3" t="s">
        <v>62</v>
      </c>
      <c r="E23" s="3">
        <v>1</v>
      </c>
      <c r="F23" s="4">
        <v>42709</v>
      </c>
      <c r="G23" s="5" t="s">
        <v>3</v>
      </c>
      <c r="H23" s="6" t="s">
        <v>7</v>
      </c>
      <c r="I23" s="14">
        <v>95911</v>
      </c>
    </row>
    <row r="24" spans="1:9" x14ac:dyDescent="0.25">
      <c r="A24" s="1">
        <v>33</v>
      </c>
      <c r="B24" s="2" t="s">
        <v>70</v>
      </c>
      <c r="C24" s="2" t="s">
        <v>71</v>
      </c>
      <c r="D24" s="3" t="s">
        <v>72</v>
      </c>
      <c r="E24" s="3">
        <v>1</v>
      </c>
      <c r="F24" s="4">
        <v>42370</v>
      </c>
      <c r="G24" s="5" t="s">
        <v>3</v>
      </c>
      <c r="H24" s="6" t="s">
        <v>7</v>
      </c>
      <c r="I24" s="14">
        <v>6727</v>
      </c>
    </row>
    <row r="25" spans="1:9" x14ac:dyDescent="0.25">
      <c r="A25" s="1">
        <v>34</v>
      </c>
      <c r="B25" s="2" t="s">
        <v>70</v>
      </c>
      <c r="C25" s="2" t="s">
        <v>73</v>
      </c>
      <c r="D25" s="3" t="s">
        <v>74</v>
      </c>
      <c r="E25" s="3">
        <v>1</v>
      </c>
      <c r="F25" s="4">
        <v>42521</v>
      </c>
      <c r="G25" s="5" t="s">
        <v>3</v>
      </c>
      <c r="H25" s="6" t="s">
        <v>7</v>
      </c>
      <c r="I25" s="14">
        <v>16283</v>
      </c>
    </row>
    <row r="26" spans="1:9" x14ac:dyDescent="0.25">
      <c r="A26" s="1">
        <v>35</v>
      </c>
      <c r="B26" s="2" t="s">
        <v>75</v>
      </c>
      <c r="C26" s="2" t="s">
        <v>76</v>
      </c>
      <c r="D26" s="3" t="s">
        <v>77</v>
      </c>
      <c r="E26" s="3">
        <v>1</v>
      </c>
      <c r="F26" s="4">
        <v>42582</v>
      </c>
      <c r="G26" s="5" t="s">
        <v>3</v>
      </c>
      <c r="H26" s="6" t="s">
        <v>7</v>
      </c>
      <c r="I26" s="14">
        <v>32697</v>
      </c>
    </row>
    <row r="27" spans="1:9" x14ac:dyDescent="0.25">
      <c r="A27" s="1">
        <v>1</v>
      </c>
      <c r="B27" s="2" t="s">
        <v>0</v>
      </c>
      <c r="C27" s="2" t="s">
        <v>1</v>
      </c>
      <c r="D27" s="3" t="s">
        <v>2</v>
      </c>
      <c r="E27" s="3">
        <v>1</v>
      </c>
      <c r="F27" s="4">
        <v>42643</v>
      </c>
      <c r="G27" s="5" t="s">
        <v>3</v>
      </c>
      <c r="H27" s="6" t="s">
        <v>4</v>
      </c>
      <c r="I27" s="14">
        <v>72279</v>
      </c>
    </row>
    <row r="28" spans="1:9" x14ac:dyDescent="0.25">
      <c r="A28" s="1">
        <v>8</v>
      </c>
      <c r="B28" s="2" t="s">
        <v>20</v>
      </c>
      <c r="C28" s="2" t="s">
        <v>21</v>
      </c>
      <c r="D28" s="3" t="s">
        <v>22</v>
      </c>
      <c r="E28" s="3">
        <v>1</v>
      </c>
      <c r="F28" s="4">
        <v>42643</v>
      </c>
      <c r="G28" s="5" t="s">
        <v>3</v>
      </c>
      <c r="H28" s="6" t="s">
        <v>4</v>
      </c>
      <c r="I28" s="14">
        <v>26798</v>
      </c>
    </row>
    <row r="29" spans="1:9" x14ac:dyDescent="0.25">
      <c r="A29" s="1">
        <v>9</v>
      </c>
      <c r="B29" s="2" t="s">
        <v>23</v>
      </c>
      <c r="C29" s="2" t="s">
        <v>24</v>
      </c>
      <c r="D29" s="3" t="s">
        <v>25</v>
      </c>
      <c r="E29" s="3">
        <v>1</v>
      </c>
      <c r="F29" s="4">
        <v>42369</v>
      </c>
      <c r="G29" s="5" t="s">
        <v>3</v>
      </c>
      <c r="H29" s="6" t="s">
        <v>4</v>
      </c>
      <c r="I29" s="14">
        <v>9819</v>
      </c>
    </row>
    <row r="30" spans="1:9" x14ac:dyDescent="0.25">
      <c r="A30" s="1">
        <v>10</v>
      </c>
      <c r="B30" s="2" t="s">
        <v>23</v>
      </c>
      <c r="C30" s="2" t="s">
        <v>26</v>
      </c>
      <c r="D30" s="3" t="s">
        <v>27</v>
      </c>
      <c r="E30" s="3">
        <v>1</v>
      </c>
      <c r="F30" s="4">
        <v>42521</v>
      </c>
      <c r="G30" s="5" t="s">
        <v>3</v>
      </c>
      <c r="H30" s="6" t="s">
        <v>4</v>
      </c>
      <c r="I30" s="14">
        <v>9769</v>
      </c>
    </row>
    <row r="31" spans="1:9" x14ac:dyDescent="0.25">
      <c r="A31" s="1">
        <v>14</v>
      </c>
      <c r="B31" s="2" t="s">
        <v>37</v>
      </c>
      <c r="C31" s="2" t="s">
        <v>38</v>
      </c>
      <c r="D31" s="3" t="s">
        <v>39</v>
      </c>
      <c r="E31" s="3">
        <v>1</v>
      </c>
      <c r="F31" s="4">
        <v>42521</v>
      </c>
      <c r="G31" s="5" t="s">
        <v>3</v>
      </c>
      <c r="H31" s="6" t="s">
        <v>4</v>
      </c>
      <c r="I31" s="14">
        <v>164339</v>
      </c>
    </row>
    <row r="32" spans="1:9" x14ac:dyDescent="0.25">
      <c r="A32" s="1">
        <v>36</v>
      </c>
      <c r="B32" s="2" t="s">
        <v>75</v>
      </c>
      <c r="C32" s="2" t="s">
        <v>78</v>
      </c>
      <c r="D32" s="3" t="s">
        <v>79</v>
      </c>
      <c r="E32" s="3">
        <v>1</v>
      </c>
      <c r="F32" s="4">
        <v>42643</v>
      </c>
      <c r="G32" s="5" t="s">
        <v>3</v>
      </c>
      <c r="H32" s="6" t="s">
        <v>4</v>
      </c>
      <c r="I32" s="14">
        <v>109280</v>
      </c>
    </row>
    <row r="33" spans="1:9" x14ac:dyDescent="0.25">
      <c r="A33" s="1">
        <v>37</v>
      </c>
      <c r="B33" s="2" t="s">
        <v>75</v>
      </c>
      <c r="C33" s="2" t="s">
        <v>80</v>
      </c>
      <c r="D33" s="3" t="s">
        <v>81</v>
      </c>
      <c r="E33" s="3">
        <v>1</v>
      </c>
      <c r="F33" s="60">
        <v>42704</v>
      </c>
      <c r="G33" s="5" t="s">
        <v>3</v>
      </c>
      <c r="H33" s="6" t="s">
        <v>4</v>
      </c>
      <c r="I33" s="14">
        <v>97526</v>
      </c>
    </row>
    <row r="34" spans="1:9" x14ac:dyDescent="0.25">
      <c r="A34" s="1">
        <v>25</v>
      </c>
      <c r="B34" s="2" t="s">
        <v>63</v>
      </c>
      <c r="C34" s="2" t="s">
        <v>64</v>
      </c>
      <c r="D34" s="3" t="s">
        <v>65</v>
      </c>
      <c r="E34" s="3">
        <v>5</v>
      </c>
      <c r="F34" s="60">
        <v>42422</v>
      </c>
      <c r="G34" s="5" t="s">
        <v>66</v>
      </c>
      <c r="H34" s="6" t="s">
        <v>67</v>
      </c>
      <c r="I34" s="14">
        <v>25436.04</v>
      </c>
    </row>
    <row r="35" spans="1:9" x14ac:dyDescent="0.25">
      <c r="A35" s="1">
        <v>26</v>
      </c>
      <c r="B35" s="2" t="s">
        <v>63</v>
      </c>
      <c r="C35" s="2" t="s">
        <v>64</v>
      </c>
      <c r="D35" s="3" t="s">
        <v>65</v>
      </c>
      <c r="E35" s="3">
        <v>5</v>
      </c>
      <c r="F35" s="4"/>
      <c r="G35" s="5" t="s">
        <v>66</v>
      </c>
      <c r="H35" s="6" t="s">
        <v>67</v>
      </c>
      <c r="I35" s="14">
        <v>0</v>
      </c>
    </row>
    <row r="36" spans="1:9" x14ac:dyDescent="0.25">
      <c r="A36" s="1">
        <v>27</v>
      </c>
      <c r="B36" s="2" t="s">
        <v>63</v>
      </c>
      <c r="C36" s="2" t="s">
        <v>64</v>
      </c>
      <c r="D36" s="3" t="s">
        <v>65</v>
      </c>
      <c r="E36" s="3">
        <v>5</v>
      </c>
      <c r="F36" s="4"/>
      <c r="G36" s="5" t="s">
        <v>66</v>
      </c>
      <c r="H36" s="6" t="s">
        <v>67</v>
      </c>
      <c r="I36" s="14">
        <v>0</v>
      </c>
    </row>
    <row r="37" spans="1:9" x14ac:dyDescent="0.25">
      <c r="A37" s="1">
        <v>28</v>
      </c>
      <c r="B37" s="2" t="s">
        <v>63</v>
      </c>
      <c r="C37" s="2" t="s">
        <v>68</v>
      </c>
      <c r="D37" s="3" t="s">
        <v>69</v>
      </c>
      <c r="E37" s="3">
        <v>5</v>
      </c>
      <c r="F37" s="4">
        <v>42422</v>
      </c>
      <c r="G37" s="5" t="s">
        <v>66</v>
      </c>
      <c r="H37" s="6" t="s">
        <v>67</v>
      </c>
      <c r="I37" s="14">
        <v>60771.72</v>
      </c>
    </row>
    <row r="38" spans="1:9" x14ac:dyDescent="0.25">
      <c r="A38" s="1">
        <v>29</v>
      </c>
      <c r="B38" s="2" t="s">
        <v>63</v>
      </c>
      <c r="C38" s="2" t="s">
        <v>68</v>
      </c>
      <c r="D38" s="3" t="s">
        <v>69</v>
      </c>
      <c r="E38" s="3">
        <v>5</v>
      </c>
      <c r="F38" s="59"/>
      <c r="G38" s="5" t="s">
        <v>66</v>
      </c>
      <c r="H38" s="6" t="s">
        <v>67</v>
      </c>
      <c r="I38" s="14">
        <v>0</v>
      </c>
    </row>
    <row r="39" spans="1:9" x14ac:dyDescent="0.25">
      <c r="A39" s="1">
        <v>30</v>
      </c>
      <c r="B39" s="2" t="s">
        <v>63</v>
      </c>
      <c r="C39" s="2" t="s">
        <v>68</v>
      </c>
      <c r="D39" s="3" t="s">
        <v>69</v>
      </c>
      <c r="E39" s="3">
        <v>5</v>
      </c>
      <c r="F39" s="59"/>
      <c r="G39" s="5" t="s">
        <v>66</v>
      </c>
      <c r="H39" s="6" t="s">
        <v>67</v>
      </c>
      <c r="I39" s="14">
        <v>0</v>
      </c>
    </row>
    <row r="40" spans="1:9" x14ac:dyDescent="0.25">
      <c r="A40" s="1">
        <v>31</v>
      </c>
      <c r="B40" s="2" t="s">
        <v>63</v>
      </c>
      <c r="C40" s="2" t="s">
        <v>68</v>
      </c>
      <c r="D40" s="3" t="s">
        <v>69</v>
      </c>
      <c r="E40" s="3">
        <v>5</v>
      </c>
      <c r="F40" s="4"/>
      <c r="G40" s="5" t="s">
        <v>66</v>
      </c>
      <c r="H40" s="6" t="s">
        <v>67</v>
      </c>
      <c r="I40" s="14">
        <v>0</v>
      </c>
    </row>
    <row r="41" spans="1:9" x14ac:dyDescent="0.25">
      <c r="A41" s="1">
        <v>32</v>
      </c>
      <c r="B41" s="2" t="s">
        <v>63</v>
      </c>
      <c r="C41" s="2" t="s">
        <v>68</v>
      </c>
      <c r="D41" s="3" t="s">
        <v>69</v>
      </c>
      <c r="E41" s="3">
        <v>5</v>
      </c>
      <c r="F41" s="4"/>
      <c r="G41" s="5" t="s">
        <v>66</v>
      </c>
      <c r="H41" s="6" t="s">
        <v>67</v>
      </c>
      <c r="I41" s="14">
        <v>0</v>
      </c>
    </row>
  </sheetData>
  <sortState ref="A5:I41">
    <sortCondition ref="H5"/>
  </sortState>
  <conditionalFormatting sqref="F35:F41 F5:F32">
    <cfRule type="cellIs" dxfId="5" priority="4" operator="greaterThan">
      <formula>42735</formula>
    </cfRule>
  </conditionalFormatting>
  <conditionalFormatting sqref="E5:E41">
    <cfRule type="expression" dxfId="4" priority="3">
      <formula>AND($G5&lt;&gt;"",ISBLANK($E5))</formula>
    </cfRule>
  </conditionalFormatting>
  <conditionalFormatting sqref="G5:G41">
    <cfRule type="expression" dxfId="3" priority="2">
      <formula>AND(ISBLANK($G5),$D5:$E5&lt;&gt;"")</formula>
    </cfRule>
  </conditionalFormatting>
  <conditionalFormatting sqref="I5:I41">
    <cfRule type="expression" dxfId="2" priority="1">
      <formula>IF(AND($G5="CoC"),($AU5&gt;SUM($J5:$O5)))</formula>
    </cfRule>
  </conditionalFormatting>
  <dataValidations count="3">
    <dataValidation allowBlank="1" showErrorMessage="1" sqref="B4:H4"/>
    <dataValidation type="list" allowBlank="1" showInputMessage="1" showErrorMessage="1" sqref="G5:G41">
      <formula1>"SHP, S+C, CoC"</formula1>
    </dataValidation>
    <dataValidation type="list" allowBlank="1" showInputMessage="1" showErrorMessage="1" sqref="H5:H41">
      <formula1>"PH, TH, SSO, HMIS, SH, TRA, SRA, PRA, S+C/SRO"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3"/>
  <sheetViews>
    <sheetView tabSelected="1" view="pageBreakPreview" topLeftCell="J1" zoomScale="106" zoomScaleNormal="100" zoomScaleSheetLayoutView="106" workbookViewId="0">
      <pane ySplit="1" topLeftCell="A28" activePane="bottomLeft" state="frozen"/>
      <selection activeCell="F1" sqref="F1"/>
      <selection pane="bottomLeft" activeCell="T35" sqref="T35"/>
    </sheetView>
  </sheetViews>
  <sheetFormatPr defaultRowHeight="15" x14ac:dyDescent="0.25"/>
  <cols>
    <col min="2" max="2" width="26.140625" customWidth="1"/>
    <col min="3" max="3" width="24.28515625" customWidth="1"/>
    <col min="4" max="4" width="11.85546875" customWidth="1"/>
    <col min="5" max="5" width="19.7109375" customWidth="1"/>
    <col min="6" max="6" width="21.140625" customWidth="1"/>
    <col min="8" max="8" width="10.85546875" bestFit="1" customWidth="1"/>
    <col min="9" max="9" width="12.7109375" bestFit="1" customWidth="1"/>
    <col min="10" max="12" width="14.85546875" customWidth="1"/>
    <col min="13" max="13" width="25.85546875" hidden="1" customWidth="1"/>
    <col min="28" max="30" width="10.140625" bestFit="1" customWidth="1"/>
  </cols>
  <sheetData>
    <row r="1" spans="1:30" ht="77.25" thickBot="1" x14ac:dyDescent="0.3">
      <c r="A1" s="7" t="s">
        <v>82</v>
      </c>
      <c r="B1" s="8" t="s">
        <v>83</v>
      </c>
      <c r="C1" s="9" t="s">
        <v>84</v>
      </c>
      <c r="D1" s="12" t="s">
        <v>89</v>
      </c>
      <c r="E1" s="69" t="s">
        <v>90</v>
      </c>
      <c r="F1" s="32" t="s">
        <v>91</v>
      </c>
      <c r="G1" s="32" t="s">
        <v>92</v>
      </c>
      <c r="H1" s="32" t="s">
        <v>135</v>
      </c>
      <c r="I1" s="52" t="s">
        <v>103</v>
      </c>
      <c r="J1" s="52" t="s">
        <v>104</v>
      </c>
      <c r="K1" s="68" t="s">
        <v>132</v>
      </c>
      <c r="L1" s="68" t="s">
        <v>133</v>
      </c>
      <c r="M1" s="32" t="s">
        <v>84</v>
      </c>
      <c r="N1" s="53" t="s">
        <v>96</v>
      </c>
      <c r="O1" s="54" t="s">
        <v>153</v>
      </c>
      <c r="P1" s="54" t="s">
        <v>94</v>
      </c>
      <c r="Q1" s="54" t="s">
        <v>95</v>
      </c>
      <c r="R1" s="54" t="s">
        <v>98</v>
      </c>
      <c r="S1" s="54" t="s">
        <v>107</v>
      </c>
      <c r="T1" s="54" t="s">
        <v>108</v>
      </c>
      <c r="U1" s="54" t="s">
        <v>109</v>
      </c>
      <c r="V1" s="54" t="s">
        <v>110</v>
      </c>
      <c r="W1" s="54" t="s">
        <v>111</v>
      </c>
      <c r="X1" s="54" t="s">
        <v>99</v>
      </c>
      <c r="Y1" s="54" t="s">
        <v>119</v>
      </c>
      <c r="Z1" s="54" t="s">
        <v>100</v>
      </c>
      <c r="AA1" s="54" t="s">
        <v>101</v>
      </c>
      <c r="AB1" s="54" t="s">
        <v>102</v>
      </c>
      <c r="AC1" s="54" t="s">
        <v>105</v>
      </c>
      <c r="AD1" s="54" t="s">
        <v>106</v>
      </c>
    </row>
    <row r="2" spans="1:30" x14ac:dyDescent="0.25">
      <c r="A2" s="1">
        <v>1</v>
      </c>
      <c r="B2" s="2" t="s">
        <v>0</v>
      </c>
      <c r="C2" s="2" t="s">
        <v>1</v>
      </c>
      <c r="D2" s="17" t="s">
        <v>4</v>
      </c>
      <c r="E2" s="29">
        <v>72279</v>
      </c>
      <c r="F2" s="35">
        <v>72357</v>
      </c>
      <c r="G2" s="36" t="s">
        <v>114</v>
      </c>
      <c r="H2" s="37">
        <f>F2-E2</f>
        <v>78</v>
      </c>
      <c r="I2" s="35">
        <v>22719</v>
      </c>
      <c r="J2" s="35">
        <v>113467</v>
      </c>
      <c r="K2" s="34" t="s">
        <v>114</v>
      </c>
      <c r="L2" s="34" t="s">
        <v>114</v>
      </c>
      <c r="M2" s="2" t="s">
        <v>1</v>
      </c>
      <c r="N2" s="33" t="s">
        <v>93</v>
      </c>
      <c r="O2" s="33" t="s">
        <v>93</v>
      </c>
      <c r="P2" s="33" t="s">
        <v>93</v>
      </c>
      <c r="Q2" s="38" t="s">
        <v>118</v>
      </c>
      <c r="R2" s="39" t="s">
        <v>115</v>
      </c>
      <c r="S2" s="33" t="s">
        <v>112</v>
      </c>
      <c r="T2" s="36" t="s">
        <v>113</v>
      </c>
      <c r="U2" s="33" t="s">
        <v>112</v>
      </c>
      <c r="V2" s="33" t="s">
        <v>112</v>
      </c>
      <c r="W2" s="36" t="s">
        <v>113</v>
      </c>
      <c r="X2" s="33" t="s">
        <v>117</v>
      </c>
      <c r="Y2" s="33">
        <v>0</v>
      </c>
      <c r="Z2" s="33" t="s">
        <v>116</v>
      </c>
      <c r="AA2" s="33" t="s">
        <v>117</v>
      </c>
      <c r="AB2" s="33" t="s">
        <v>117</v>
      </c>
      <c r="AC2" s="40">
        <v>0.9</v>
      </c>
      <c r="AD2" s="40">
        <v>0.4</v>
      </c>
    </row>
    <row r="3" spans="1:30" x14ac:dyDescent="0.25">
      <c r="A3" s="1">
        <v>2</v>
      </c>
      <c r="B3" s="2" t="s">
        <v>0</v>
      </c>
      <c r="C3" s="2" t="s">
        <v>5</v>
      </c>
      <c r="D3" s="6" t="s">
        <v>7</v>
      </c>
      <c r="E3" s="29">
        <v>12391</v>
      </c>
      <c r="F3" s="35">
        <v>13200</v>
      </c>
      <c r="G3" s="36" t="s">
        <v>114</v>
      </c>
      <c r="H3" s="37">
        <f>F3-E3</f>
        <v>809</v>
      </c>
      <c r="I3" s="35">
        <v>3908</v>
      </c>
      <c r="J3" s="35">
        <v>19568</v>
      </c>
      <c r="K3" s="34" t="s">
        <v>114</v>
      </c>
      <c r="L3" s="34" t="s">
        <v>114</v>
      </c>
      <c r="M3" s="2" t="s">
        <v>5</v>
      </c>
      <c r="N3" s="36" t="s">
        <v>115</v>
      </c>
      <c r="O3" s="33" t="s">
        <v>93</v>
      </c>
      <c r="P3" s="33" t="s">
        <v>93</v>
      </c>
      <c r="Q3" s="38" t="s">
        <v>118</v>
      </c>
      <c r="R3" s="41" t="s">
        <v>115</v>
      </c>
      <c r="S3" s="38" t="s">
        <v>112</v>
      </c>
      <c r="T3" s="41" t="s">
        <v>113</v>
      </c>
      <c r="U3" s="38" t="s">
        <v>112</v>
      </c>
      <c r="V3" s="38" t="s">
        <v>112</v>
      </c>
      <c r="W3" s="41" t="s">
        <v>113</v>
      </c>
      <c r="X3" s="33">
        <v>10</v>
      </c>
      <c r="Y3" s="33">
        <v>0</v>
      </c>
      <c r="Z3" s="33">
        <v>2</v>
      </c>
      <c r="AA3" s="33">
        <v>2</v>
      </c>
      <c r="AB3" s="40">
        <v>1</v>
      </c>
      <c r="AC3" s="40">
        <v>1</v>
      </c>
      <c r="AD3" s="40">
        <v>1</v>
      </c>
    </row>
    <row r="4" spans="1:30" x14ac:dyDescent="0.25">
      <c r="A4" s="1">
        <v>3</v>
      </c>
      <c r="B4" s="2" t="s">
        <v>8</v>
      </c>
      <c r="C4" s="2" t="s">
        <v>9</v>
      </c>
      <c r="D4" s="6" t="s">
        <v>7</v>
      </c>
      <c r="E4" s="29">
        <v>114847</v>
      </c>
      <c r="F4" s="35">
        <v>114847</v>
      </c>
      <c r="G4" s="33" t="s">
        <v>112</v>
      </c>
      <c r="H4" s="33"/>
      <c r="I4" s="35">
        <v>28712</v>
      </c>
      <c r="J4" s="35">
        <v>785778</v>
      </c>
      <c r="K4" s="33" t="s">
        <v>93</v>
      </c>
      <c r="L4" s="33" t="s">
        <v>93</v>
      </c>
      <c r="M4" s="2" t="s">
        <v>9</v>
      </c>
      <c r="N4" s="33"/>
      <c r="O4" s="33" t="s">
        <v>112</v>
      </c>
      <c r="P4" s="33" t="s">
        <v>112</v>
      </c>
      <c r="Q4" s="33" t="s">
        <v>112</v>
      </c>
      <c r="R4" s="33" t="s">
        <v>112</v>
      </c>
      <c r="S4" s="33" t="s">
        <v>112</v>
      </c>
      <c r="T4" s="33" t="s">
        <v>112</v>
      </c>
      <c r="U4" s="33" t="s">
        <v>112</v>
      </c>
      <c r="V4" s="33" t="s">
        <v>112</v>
      </c>
      <c r="W4" s="36" t="s">
        <v>113</v>
      </c>
      <c r="X4" s="33">
        <v>16</v>
      </c>
      <c r="Y4" s="33">
        <v>1</v>
      </c>
      <c r="Z4" s="33">
        <v>3</v>
      </c>
      <c r="AA4" s="33">
        <v>1</v>
      </c>
      <c r="AB4" s="40">
        <v>0.33</v>
      </c>
      <c r="AC4" s="40">
        <v>0.88</v>
      </c>
      <c r="AD4" s="40">
        <v>0.88</v>
      </c>
    </row>
    <row r="5" spans="1:30" x14ac:dyDescent="0.25">
      <c r="A5" s="1">
        <v>4</v>
      </c>
      <c r="B5" s="2" t="s">
        <v>8</v>
      </c>
      <c r="C5" s="2" t="s">
        <v>11</v>
      </c>
      <c r="D5" s="6" t="s">
        <v>7</v>
      </c>
      <c r="E5" s="29">
        <v>383182</v>
      </c>
      <c r="F5" s="35">
        <v>383182</v>
      </c>
      <c r="G5" s="33" t="s">
        <v>112</v>
      </c>
      <c r="H5" s="33"/>
      <c r="I5" s="35">
        <v>95796</v>
      </c>
      <c r="J5" s="35">
        <v>1561321</v>
      </c>
      <c r="K5" s="33" t="s">
        <v>93</v>
      </c>
      <c r="L5" s="33" t="s">
        <v>93</v>
      </c>
      <c r="M5" s="2" t="s">
        <v>11</v>
      </c>
      <c r="N5" s="33" t="s">
        <v>93</v>
      </c>
      <c r="O5" s="33" t="s">
        <v>112</v>
      </c>
      <c r="P5" s="33" t="s">
        <v>112</v>
      </c>
      <c r="Q5" s="33" t="s">
        <v>112</v>
      </c>
      <c r="R5" s="33" t="s">
        <v>112</v>
      </c>
      <c r="S5" s="33" t="s">
        <v>112</v>
      </c>
      <c r="T5" s="33" t="s">
        <v>112</v>
      </c>
      <c r="U5" s="33" t="s">
        <v>112</v>
      </c>
      <c r="V5" s="33" t="s">
        <v>112</v>
      </c>
      <c r="W5" s="36" t="s">
        <v>113</v>
      </c>
      <c r="X5" s="33">
        <v>51</v>
      </c>
      <c r="Y5" s="33">
        <v>2</v>
      </c>
      <c r="Z5" s="33">
        <v>10</v>
      </c>
      <c r="AA5" s="33">
        <v>3</v>
      </c>
      <c r="AB5" s="40">
        <v>0.3</v>
      </c>
      <c r="AC5" s="40">
        <v>0.84</v>
      </c>
      <c r="AD5" s="40">
        <v>0.83</v>
      </c>
    </row>
    <row r="6" spans="1:30" x14ac:dyDescent="0.25">
      <c r="A6" s="1">
        <v>5</v>
      </c>
      <c r="B6" s="2" t="s">
        <v>8</v>
      </c>
      <c r="C6" s="2" t="s">
        <v>13</v>
      </c>
      <c r="D6" s="6" t="s">
        <v>7</v>
      </c>
      <c r="E6" s="29">
        <v>326699</v>
      </c>
      <c r="F6" s="35">
        <v>326699</v>
      </c>
      <c r="G6" s="33" t="s">
        <v>112</v>
      </c>
      <c r="H6" s="33"/>
      <c r="I6" s="35">
        <v>81675</v>
      </c>
      <c r="J6" s="35">
        <v>1231747</v>
      </c>
      <c r="K6" s="33" t="s">
        <v>93</v>
      </c>
      <c r="L6" s="33" t="s">
        <v>93</v>
      </c>
      <c r="M6" s="2" t="s">
        <v>13</v>
      </c>
      <c r="N6" s="33" t="s">
        <v>93</v>
      </c>
      <c r="O6" s="33" t="s">
        <v>112</v>
      </c>
      <c r="P6" s="33" t="s">
        <v>112</v>
      </c>
      <c r="Q6" s="33" t="s">
        <v>112</v>
      </c>
      <c r="R6" s="33" t="s">
        <v>112</v>
      </c>
      <c r="S6" s="33" t="s">
        <v>112</v>
      </c>
      <c r="T6" s="33" t="s">
        <v>112</v>
      </c>
      <c r="U6" s="33" t="s">
        <v>112</v>
      </c>
      <c r="V6" s="33" t="s">
        <v>112</v>
      </c>
      <c r="W6" s="36" t="s">
        <v>113</v>
      </c>
      <c r="X6" s="33">
        <v>44</v>
      </c>
      <c r="Y6" s="33">
        <v>2</v>
      </c>
      <c r="Z6" s="33">
        <v>10</v>
      </c>
      <c r="AA6" s="33">
        <v>3</v>
      </c>
      <c r="AB6" s="40">
        <v>0.3</v>
      </c>
      <c r="AC6" s="40">
        <v>0.83</v>
      </c>
      <c r="AD6" s="40">
        <v>0.82</v>
      </c>
    </row>
    <row r="7" spans="1:30" x14ac:dyDescent="0.25">
      <c r="A7" s="1">
        <v>6</v>
      </c>
      <c r="B7" s="2" t="s">
        <v>8</v>
      </c>
      <c r="C7" s="2" t="s">
        <v>15</v>
      </c>
      <c r="D7" s="6" t="s">
        <v>7</v>
      </c>
      <c r="E7" s="29">
        <v>31762</v>
      </c>
      <c r="F7" s="35">
        <v>31762</v>
      </c>
      <c r="G7" s="46"/>
      <c r="H7" s="45"/>
      <c r="I7" s="35">
        <v>7941</v>
      </c>
      <c r="J7" s="35">
        <v>439098</v>
      </c>
      <c r="K7" s="33" t="s">
        <v>93</v>
      </c>
      <c r="L7" s="33" t="s">
        <v>93</v>
      </c>
      <c r="M7" s="2" t="s">
        <v>15</v>
      </c>
      <c r="N7" s="33" t="s">
        <v>112</v>
      </c>
      <c r="O7" s="33" t="s">
        <v>112</v>
      </c>
      <c r="P7" s="33" t="s">
        <v>112</v>
      </c>
      <c r="Q7" s="33" t="s">
        <v>112</v>
      </c>
      <c r="R7" s="33" t="s">
        <v>112</v>
      </c>
      <c r="S7" s="33" t="s">
        <v>112</v>
      </c>
      <c r="T7" s="33" t="s">
        <v>112</v>
      </c>
      <c r="U7" s="33" t="s">
        <v>112</v>
      </c>
      <c r="V7" s="33" t="s">
        <v>112</v>
      </c>
      <c r="W7" s="36" t="s">
        <v>113</v>
      </c>
      <c r="X7" s="33">
        <v>9</v>
      </c>
      <c r="Y7" s="33">
        <v>0</v>
      </c>
      <c r="Z7" s="33">
        <v>2</v>
      </c>
      <c r="AA7" s="33">
        <v>1</v>
      </c>
      <c r="AB7" s="40">
        <v>0.5</v>
      </c>
      <c r="AC7" s="40">
        <v>0.5</v>
      </c>
      <c r="AD7" s="40">
        <v>0.67</v>
      </c>
    </row>
    <row r="8" spans="1:30" x14ac:dyDescent="0.25">
      <c r="A8" s="1">
        <v>7</v>
      </c>
      <c r="B8" s="2" t="s">
        <v>17</v>
      </c>
      <c r="C8" s="2" t="s">
        <v>18</v>
      </c>
      <c r="D8" s="6" t="s">
        <v>7</v>
      </c>
      <c r="E8" s="29">
        <v>21411</v>
      </c>
      <c r="F8" s="35">
        <v>21411</v>
      </c>
      <c r="G8" s="33" t="s">
        <v>93</v>
      </c>
      <c r="H8" s="33"/>
      <c r="I8" s="35">
        <v>5353</v>
      </c>
      <c r="J8" s="35">
        <v>44409</v>
      </c>
      <c r="K8" s="33" t="s">
        <v>93</v>
      </c>
      <c r="L8" s="33" t="s">
        <v>93</v>
      </c>
      <c r="M8" s="2" t="s">
        <v>18</v>
      </c>
      <c r="N8" s="33" t="s">
        <v>97</v>
      </c>
      <c r="O8" s="33" t="s">
        <v>93</v>
      </c>
      <c r="P8" s="33" t="s">
        <v>93</v>
      </c>
      <c r="Q8" s="33" t="s">
        <v>93</v>
      </c>
      <c r="R8" s="33" t="s">
        <v>93</v>
      </c>
      <c r="S8" s="33" t="s">
        <v>112</v>
      </c>
      <c r="T8" s="33" t="s">
        <v>112</v>
      </c>
      <c r="U8" s="33" t="s">
        <v>112</v>
      </c>
      <c r="V8" s="33" t="s">
        <v>112</v>
      </c>
      <c r="W8" s="36" t="s">
        <v>113</v>
      </c>
      <c r="X8" s="33">
        <v>5</v>
      </c>
      <c r="Y8" s="33">
        <v>0</v>
      </c>
      <c r="Z8" s="42">
        <v>2</v>
      </c>
      <c r="AA8" s="33">
        <v>2</v>
      </c>
      <c r="AB8" s="43">
        <f>Z8/AA8</f>
        <v>1</v>
      </c>
      <c r="AC8" s="43">
        <v>0.8</v>
      </c>
      <c r="AD8" s="43">
        <v>0.8</v>
      </c>
    </row>
    <row r="9" spans="1:30" x14ac:dyDescent="0.25">
      <c r="A9" s="1">
        <v>8</v>
      </c>
      <c r="B9" s="2" t="s">
        <v>20</v>
      </c>
      <c r="C9" s="2" t="s">
        <v>21</v>
      </c>
      <c r="D9" s="17" t="s">
        <v>4</v>
      </c>
      <c r="E9" s="29">
        <v>26798</v>
      </c>
      <c r="F9" s="35">
        <v>26798</v>
      </c>
      <c r="G9" s="33" t="s">
        <v>93</v>
      </c>
      <c r="H9" s="33"/>
      <c r="I9" s="35">
        <v>7200</v>
      </c>
      <c r="J9" s="37">
        <v>0</v>
      </c>
      <c r="K9" s="34" t="s">
        <v>115</v>
      </c>
      <c r="L9" s="34" t="s">
        <v>115</v>
      </c>
      <c r="M9" s="2" t="s">
        <v>21</v>
      </c>
      <c r="N9" s="36" t="s">
        <v>115</v>
      </c>
      <c r="O9" s="36" t="s">
        <v>115</v>
      </c>
      <c r="P9" s="33" t="s">
        <v>93</v>
      </c>
      <c r="Q9" s="33" t="s">
        <v>93</v>
      </c>
      <c r="R9" s="39" t="s">
        <v>115</v>
      </c>
      <c r="S9" s="33" t="s">
        <v>112</v>
      </c>
      <c r="T9" s="36" t="s">
        <v>113</v>
      </c>
      <c r="U9" s="33" t="s">
        <v>112</v>
      </c>
      <c r="V9" s="33" t="s">
        <v>113</v>
      </c>
      <c r="W9" s="36" t="s">
        <v>117</v>
      </c>
      <c r="X9" s="33">
        <v>12</v>
      </c>
      <c r="Y9" s="33" t="s">
        <v>117</v>
      </c>
      <c r="Z9" s="33" t="s">
        <v>117</v>
      </c>
      <c r="AA9" s="33" t="s">
        <v>117</v>
      </c>
      <c r="AB9" s="33" t="s">
        <v>117</v>
      </c>
      <c r="AC9" s="40">
        <v>0.5</v>
      </c>
      <c r="AD9" s="40">
        <v>0.5</v>
      </c>
    </row>
    <row r="10" spans="1:30" x14ac:dyDescent="0.25">
      <c r="A10" s="1">
        <v>9</v>
      </c>
      <c r="B10" s="2" t="s">
        <v>23</v>
      </c>
      <c r="C10" s="2" t="s">
        <v>24</v>
      </c>
      <c r="D10" s="17" t="s">
        <v>4</v>
      </c>
      <c r="E10" s="29">
        <v>9819</v>
      </c>
      <c r="F10" s="35">
        <v>9819</v>
      </c>
      <c r="G10" s="33" t="s">
        <v>93</v>
      </c>
      <c r="H10" s="33"/>
      <c r="I10" s="35">
        <v>3324</v>
      </c>
      <c r="J10" s="35">
        <v>19200</v>
      </c>
      <c r="K10" s="33" t="s">
        <v>93</v>
      </c>
      <c r="L10" s="33" t="s">
        <v>93</v>
      </c>
      <c r="M10" s="2" t="s">
        <v>24</v>
      </c>
      <c r="N10" s="33" t="s">
        <v>112</v>
      </c>
      <c r="O10" s="33" t="s">
        <v>112</v>
      </c>
      <c r="P10" s="33" t="s">
        <v>93</v>
      </c>
      <c r="Q10" s="33" t="s">
        <v>93</v>
      </c>
      <c r="R10" s="33" t="s">
        <v>112</v>
      </c>
      <c r="S10" s="33" t="s">
        <v>112</v>
      </c>
      <c r="T10" s="33" t="s">
        <v>112</v>
      </c>
      <c r="U10" s="33" t="s">
        <v>112</v>
      </c>
      <c r="V10" s="33" t="s">
        <v>112</v>
      </c>
      <c r="W10" s="33" t="s">
        <v>117</v>
      </c>
      <c r="X10" s="33">
        <v>14</v>
      </c>
      <c r="Y10" s="33" t="s">
        <v>117</v>
      </c>
      <c r="Z10" s="33" t="s">
        <v>117</v>
      </c>
      <c r="AA10" s="33" t="s">
        <v>117</v>
      </c>
      <c r="AB10" s="33" t="s">
        <v>117</v>
      </c>
      <c r="AC10" s="40">
        <v>0.43</v>
      </c>
      <c r="AD10" s="40">
        <v>0.38</v>
      </c>
    </row>
    <row r="11" spans="1:30" x14ac:dyDescent="0.25">
      <c r="A11" s="1">
        <v>10</v>
      </c>
      <c r="B11" s="2" t="s">
        <v>23</v>
      </c>
      <c r="C11" s="2" t="s">
        <v>26</v>
      </c>
      <c r="D11" s="17" t="s">
        <v>4</v>
      </c>
      <c r="E11" s="29">
        <v>9769</v>
      </c>
      <c r="F11" s="35">
        <v>9769</v>
      </c>
      <c r="G11" s="33" t="s">
        <v>93</v>
      </c>
      <c r="H11" s="33"/>
      <c r="I11" s="35">
        <v>3257</v>
      </c>
      <c r="J11" s="35">
        <v>28800</v>
      </c>
      <c r="K11" s="33" t="s">
        <v>93</v>
      </c>
      <c r="L11" s="33" t="s">
        <v>93</v>
      </c>
      <c r="M11" s="2" t="s">
        <v>26</v>
      </c>
      <c r="N11" s="33" t="s">
        <v>112</v>
      </c>
      <c r="O11" s="33" t="s">
        <v>112</v>
      </c>
      <c r="P11" s="33" t="s">
        <v>93</v>
      </c>
      <c r="Q11" s="33" t="s">
        <v>93</v>
      </c>
      <c r="R11" s="33" t="s">
        <v>112</v>
      </c>
      <c r="S11" s="33" t="s">
        <v>112</v>
      </c>
      <c r="T11" s="33" t="s">
        <v>112</v>
      </c>
      <c r="U11" s="33" t="s">
        <v>112</v>
      </c>
      <c r="V11" s="33" t="s">
        <v>112</v>
      </c>
      <c r="W11" s="33" t="s">
        <v>117</v>
      </c>
      <c r="X11" s="33">
        <v>10</v>
      </c>
      <c r="Y11" s="33" t="s">
        <v>117</v>
      </c>
      <c r="Z11" s="33" t="s">
        <v>117</v>
      </c>
      <c r="AA11" s="33" t="s">
        <v>117</v>
      </c>
      <c r="AB11" s="33" t="s">
        <v>117</v>
      </c>
      <c r="AC11" s="40">
        <v>0.5</v>
      </c>
      <c r="AD11" s="40">
        <v>0.3</v>
      </c>
    </row>
    <row r="12" spans="1:30" x14ac:dyDescent="0.25">
      <c r="A12" s="1">
        <v>11</v>
      </c>
      <c r="B12" s="2" t="s">
        <v>28</v>
      </c>
      <c r="C12" s="2" t="s">
        <v>29</v>
      </c>
      <c r="D12" s="6" t="s">
        <v>7</v>
      </c>
      <c r="E12" s="29">
        <v>35747</v>
      </c>
      <c r="F12" s="35">
        <v>35747</v>
      </c>
      <c r="G12" s="33" t="s">
        <v>93</v>
      </c>
      <c r="H12" s="33"/>
      <c r="I12" s="35">
        <v>60582</v>
      </c>
      <c r="J12" s="35">
        <v>858100</v>
      </c>
      <c r="K12" s="33" t="s">
        <v>93</v>
      </c>
      <c r="L12" s="33" t="s">
        <v>93</v>
      </c>
      <c r="M12" s="2" t="s">
        <v>29</v>
      </c>
      <c r="N12" s="33" t="s">
        <v>112</v>
      </c>
      <c r="O12" s="36" t="s">
        <v>115</v>
      </c>
      <c r="P12" s="33" t="s">
        <v>93</v>
      </c>
      <c r="Q12" s="33" t="s">
        <v>93</v>
      </c>
      <c r="R12" s="36" t="s">
        <v>115</v>
      </c>
      <c r="S12" s="33" t="s">
        <v>112</v>
      </c>
      <c r="T12" s="33" t="s">
        <v>112</v>
      </c>
      <c r="U12" s="33" t="s">
        <v>112</v>
      </c>
      <c r="V12" s="33" t="s">
        <v>112</v>
      </c>
      <c r="W12" s="33" t="s">
        <v>112</v>
      </c>
      <c r="X12" s="33">
        <v>7</v>
      </c>
      <c r="Y12" s="33">
        <v>0</v>
      </c>
      <c r="Z12" s="33">
        <v>1</v>
      </c>
      <c r="AA12" s="33">
        <v>1</v>
      </c>
      <c r="AB12" s="44">
        <v>1</v>
      </c>
      <c r="AC12" s="40">
        <v>0.83</v>
      </c>
      <c r="AD12" s="40">
        <v>0.8</v>
      </c>
    </row>
    <row r="13" spans="1:30" x14ac:dyDescent="0.25">
      <c r="A13" s="1">
        <v>12</v>
      </c>
      <c r="B13" s="2" t="s">
        <v>31</v>
      </c>
      <c r="C13" s="2" t="s">
        <v>32</v>
      </c>
      <c r="D13" s="17" t="s">
        <v>34</v>
      </c>
      <c r="E13" s="29">
        <v>344888</v>
      </c>
      <c r="F13" s="35">
        <v>344888</v>
      </c>
      <c r="G13" s="33" t="s">
        <v>112</v>
      </c>
      <c r="H13" s="33"/>
      <c r="I13" s="35">
        <v>166222</v>
      </c>
      <c r="J13" s="37">
        <v>0</v>
      </c>
      <c r="K13" s="33" t="s">
        <v>93</v>
      </c>
      <c r="L13" s="33" t="s">
        <v>93</v>
      </c>
      <c r="M13" s="2" t="s">
        <v>32</v>
      </c>
      <c r="N13" s="33" t="s">
        <v>97</v>
      </c>
      <c r="O13" s="33" t="s">
        <v>117</v>
      </c>
      <c r="P13" s="33" t="s">
        <v>117</v>
      </c>
      <c r="Q13" s="33" t="s">
        <v>117</v>
      </c>
      <c r="R13" s="33" t="s">
        <v>117</v>
      </c>
      <c r="S13" s="33" t="s">
        <v>117</v>
      </c>
      <c r="T13" s="33" t="s">
        <v>117</v>
      </c>
      <c r="U13" s="33" t="s">
        <v>117</v>
      </c>
      <c r="V13" s="33" t="s">
        <v>117</v>
      </c>
      <c r="W13" s="33" t="s">
        <v>117</v>
      </c>
      <c r="X13" s="33" t="s">
        <v>117</v>
      </c>
      <c r="Y13" s="33" t="s">
        <v>117</v>
      </c>
      <c r="Z13" s="33" t="s">
        <v>117</v>
      </c>
      <c r="AA13" s="33" t="s">
        <v>117</v>
      </c>
      <c r="AB13" s="33" t="s">
        <v>117</v>
      </c>
      <c r="AC13" s="40" t="s">
        <v>117</v>
      </c>
      <c r="AD13" s="40" t="s">
        <v>117</v>
      </c>
    </row>
    <row r="14" spans="1:30" x14ac:dyDescent="0.25">
      <c r="A14" s="1">
        <v>13</v>
      </c>
      <c r="B14" s="2" t="s">
        <v>35</v>
      </c>
      <c r="C14" s="2" t="s">
        <v>35</v>
      </c>
      <c r="D14" s="6" t="s">
        <v>7</v>
      </c>
      <c r="E14" s="29">
        <v>30493</v>
      </c>
      <c r="F14" s="35">
        <v>30493</v>
      </c>
      <c r="G14" s="33" t="s">
        <v>112</v>
      </c>
      <c r="H14" s="33"/>
      <c r="I14" s="35">
        <v>10000</v>
      </c>
      <c r="J14" s="37">
        <v>0</v>
      </c>
      <c r="K14" s="36" t="s">
        <v>115</v>
      </c>
      <c r="L14" s="36" t="s">
        <v>115</v>
      </c>
      <c r="M14" s="2" t="s">
        <v>35</v>
      </c>
      <c r="N14" s="36" t="s">
        <v>115</v>
      </c>
      <c r="O14" s="33" t="s">
        <v>112</v>
      </c>
      <c r="P14" s="33" t="s">
        <v>112</v>
      </c>
      <c r="Q14" s="33" t="s">
        <v>112</v>
      </c>
      <c r="R14" s="33" t="s">
        <v>112</v>
      </c>
      <c r="S14" s="33" t="s">
        <v>112</v>
      </c>
      <c r="T14" s="33" t="s">
        <v>113</v>
      </c>
      <c r="U14" s="33" t="s">
        <v>112</v>
      </c>
      <c r="V14" s="33" t="s">
        <v>112</v>
      </c>
      <c r="W14" s="36" t="s">
        <v>113</v>
      </c>
      <c r="X14" s="33">
        <v>5</v>
      </c>
      <c r="Y14" s="33">
        <v>0</v>
      </c>
      <c r="Z14" s="33">
        <v>0</v>
      </c>
      <c r="AA14" s="33">
        <v>0</v>
      </c>
      <c r="AB14" s="33">
        <v>0</v>
      </c>
      <c r="AC14" s="40">
        <v>1</v>
      </c>
      <c r="AD14" s="40">
        <v>1</v>
      </c>
    </row>
    <row r="15" spans="1:30" x14ac:dyDescent="0.25">
      <c r="A15" s="1">
        <v>14</v>
      </c>
      <c r="B15" s="2" t="s">
        <v>37</v>
      </c>
      <c r="C15" s="2" t="s">
        <v>38</v>
      </c>
      <c r="D15" s="17" t="s">
        <v>4</v>
      </c>
      <c r="E15" s="29">
        <v>164339</v>
      </c>
      <c r="F15" s="35">
        <v>164339</v>
      </c>
      <c r="G15" s="33" t="s">
        <v>112</v>
      </c>
      <c r="H15" s="33"/>
      <c r="I15" s="35">
        <v>41085</v>
      </c>
      <c r="J15" s="35">
        <v>246509</v>
      </c>
      <c r="K15" s="33" t="s">
        <v>93</v>
      </c>
      <c r="L15" s="33" t="s">
        <v>93</v>
      </c>
      <c r="M15" s="2" t="s">
        <v>38</v>
      </c>
      <c r="N15" s="33" t="s">
        <v>112</v>
      </c>
      <c r="O15" s="36" t="s">
        <v>113</v>
      </c>
      <c r="P15" s="33" t="s">
        <v>112</v>
      </c>
      <c r="Q15" s="36" t="s">
        <v>118</v>
      </c>
      <c r="R15" s="39" t="s">
        <v>115</v>
      </c>
      <c r="S15" s="33" t="s">
        <v>112</v>
      </c>
      <c r="T15" s="33" t="s">
        <v>112</v>
      </c>
      <c r="U15" s="33" t="s">
        <v>112</v>
      </c>
      <c r="V15" s="33" t="s">
        <v>112</v>
      </c>
      <c r="W15" s="36" t="s">
        <v>113</v>
      </c>
      <c r="X15" s="33" t="s">
        <v>117</v>
      </c>
      <c r="Y15" s="33" t="s">
        <v>120</v>
      </c>
      <c r="Z15" s="33" t="s">
        <v>117</v>
      </c>
      <c r="AA15" s="33" t="s">
        <v>117</v>
      </c>
      <c r="AB15" s="33" t="s">
        <v>117</v>
      </c>
      <c r="AC15" s="40">
        <v>0.67</v>
      </c>
      <c r="AD15" s="40">
        <v>1</v>
      </c>
    </row>
    <row r="16" spans="1:30" x14ac:dyDescent="0.25">
      <c r="A16" s="1">
        <v>15</v>
      </c>
      <c r="B16" s="2" t="s">
        <v>40</v>
      </c>
      <c r="C16" s="2" t="s">
        <v>41</v>
      </c>
      <c r="D16" s="6" t="s">
        <v>7</v>
      </c>
      <c r="E16" s="29">
        <v>30488</v>
      </c>
      <c r="F16" s="37">
        <v>34363</v>
      </c>
      <c r="G16" s="36" t="s">
        <v>115</v>
      </c>
      <c r="H16" s="37">
        <f>F16-E16</f>
        <v>3875</v>
      </c>
      <c r="I16" s="35">
        <v>8591</v>
      </c>
      <c r="J16" s="35">
        <v>25309</v>
      </c>
      <c r="K16" s="36" t="s">
        <v>114</v>
      </c>
      <c r="L16" s="36" t="s">
        <v>114</v>
      </c>
      <c r="M16" s="2" t="s">
        <v>41</v>
      </c>
      <c r="N16" s="33" t="s">
        <v>112</v>
      </c>
      <c r="O16" s="33" t="s">
        <v>112</v>
      </c>
      <c r="P16" s="33" t="s">
        <v>112</v>
      </c>
      <c r="Q16" s="33" t="s">
        <v>112</v>
      </c>
      <c r="R16" s="33" t="s">
        <v>112</v>
      </c>
      <c r="S16" s="33" t="s">
        <v>113</v>
      </c>
      <c r="T16" s="36" t="s">
        <v>113</v>
      </c>
      <c r="U16" s="33" t="s">
        <v>112</v>
      </c>
      <c r="V16" s="33" t="s">
        <v>113</v>
      </c>
      <c r="W16" s="36" t="s">
        <v>125</v>
      </c>
      <c r="X16" s="33">
        <v>8</v>
      </c>
      <c r="Y16" s="33">
        <v>2</v>
      </c>
      <c r="Z16" s="33">
        <v>1</v>
      </c>
      <c r="AA16" s="33">
        <v>1</v>
      </c>
      <c r="AB16" s="44">
        <v>1</v>
      </c>
      <c r="AC16" s="40">
        <v>0.75</v>
      </c>
      <c r="AD16" s="40">
        <v>0.75</v>
      </c>
    </row>
    <row r="17" spans="1:30" x14ac:dyDescent="0.25">
      <c r="A17" s="1">
        <v>16</v>
      </c>
      <c r="B17" s="2" t="s">
        <v>43</v>
      </c>
      <c r="C17" s="2" t="s">
        <v>44</v>
      </c>
      <c r="D17" s="6" t="s">
        <v>7</v>
      </c>
      <c r="E17" s="29">
        <v>107256</v>
      </c>
      <c r="F17" s="35">
        <v>107256</v>
      </c>
      <c r="G17" s="33" t="s">
        <v>112</v>
      </c>
      <c r="H17" s="33"/>
      <c r="I17" s="35">
        <v>27787</v>
      </c>
      <c r="J17" s="37">
        <v>0</v>
      </c>
      <c r="K17" s="36" t="s">
        <v>130</v>
      </c>
      <c r="L17" s="36" t="s">
        <v>131</v>
      </c>
      <c r="M17" s="2" t="s">
        <v>44</v>
      </c>
      <c r="N17" s="33" t="s">
        <v>93</v>
      </c>
      <c r="O17" s="36" t="s">
        <v>115</v>
      </c>
      <c r="P17" s="33" t="s">
        <v>112</v>
      </c>
      <c r="Q17" s="33" t="s">
        <v>112</v>
      </c>
      <c r="R17" s="36" t="s">
        <v>115</v>
      </c>
      <c r="S17" s="33" t="s">
        <v>113</v>
      </c>
      <c r="T17" s="36" t="s">
        <v>113</v>
      </c>
      <c r="U17" s="33" t="s">
        <v>112</v>
      </c>
      <c r="V17" s="33" t="s">
        <v>112</v>
      </c>
      <c r="W17" s="33" t="s">
        <v>112</v>
      </c>
      <c r="X17" s="33">
        <v>10</v>
      </c>
      <c r="Y17" s="33">
        <v>3</v>
      </c>
      <c r="Z17" s="33">
        <v>1</v>
      </c>
      <c r="AA17" s="33">
        <v>1</v>
      </c>
      <c r="AB17" s="40">
        <v>1</v>
      </c>
      <c r="AC17" s="40">
        <v>0.9</v>
      </c>
      <c r="AD17" s="40">
        <v>1</v>
      </c>
    </row>
    <row r="18" spans="1:30" x14ac:dyDescent="0.25">
      <c r="A18" s="1">
        <v>17</v>
      </c>
      <c r="B18" s="2" t="s">
        <v>46</v>
      </c>
      <c r="C18" s="2" t="s">
        <v>47</v>
      </c>
      <c r="D18" s="6" t="s">
        <v>7</v>
      </c>
      <c r="E18" s="29">
        <v>66721</v>
      </c>
      <c r="F18" s="57">
        <v>66721</v>
      </c>
      <c r="G18" s="33" t="s">
        <v>112</v>
      </c>
      <c r="H18" s="33"/>
      <c r="I18" s="35">
        <v>16680</v>
      </c>
      <c r="J18" s="35">
        <v>100082</v>
      </c>
      <c r="K18" s="36" t="s">
        <v>82</v>
      </c>
      <c r="L18" s="36" t="s">
        <v>115</v>
      </c>
      <c r="M18" s="2" t="s">
        <v>47</v>
      </c>
      <c r="N18" s="33" t="s">
        <v>112</v>
      </c>
      <c r="O18" s="33" t="s">
        <v>112</v>
      </c>
      <c r="P18" s="33" t="s">
        <v>112</v>
      </c>
      <c r="Q18" s="33" t="s">
        <v>112</v>
      </c>
      <c r="R18" s="33" t="s">
        <v>112</v>
      </c>
      <c r="S18" s="33" t="s">
        <v>112</v>
      </c>
      <c r="T18" s="36" t="s">
        <v>113</v>
      </c>
      <c r="U18" s="33" t="s">
        <v>112</v>
      </c>
      <c r="V18" s="33" t="s">
        <v>112</v>
      </c>
      <c r="W18" s="36" t="s">
        <v>113</v>
      </c>
      <c r="X18" s="33">
        <v>7</v>
      </c>
      <c r="Y18" s="33">
        <v>7</v>
      </c>
      <c r="Z18" s="33">
        <v>1</v>
      </c>
      <c r="AA18" s="33">
        <v>1</v>
      </c>
      <c r="AB18" s="40">
        <v>1</v>
      </c>
      <c r="AC18" s="40">
        <v>0.86</v>
      </c>
      <c r="AD18" s="40">
        <v>0.71</v>
      </c>
    </row>
    <row r="19" spans="1:30" x14ac:dyDescent="0.25">
      <c r="A19" s="1">
        <v>18</v>
      </c>
      <c r="B19" s="2" t="s">
        <v>46</v>
      </c>
      <c r="C19" s="2" t="s">
        <v>49</v>
      </c>
      <c r="D19" s="6" t="s">
        <v>7</v>
      </c>
      <c r="E19" s="29">
        <v>163877</v>
      </c>
      <c r="F19" s="57">
        <v>163877</v>
      </c>
      <c r="G19" s="33" t="s">
        <v>112</v>
      </c>
      <c r="H19" s="33"/>
      <c r="I19" s="35">
        <v>40969</v>
      </c>
      <c r="J19" s="35">
        <v>245816</v>
      </c>
      <c r="K19" s="36" t="s">
        <v>82</v>
      </c>
      <c r="L19" s="36" t="s">
        <v>115</v>
      </c>
      <c r="M19" s="2" t="s">
        <v>49</v>
      </c>
      <c r="N19" s="33" t="s">
        <v>112</v>
      </c>
      <c r="O19" s="33" t="s">
        <v>112</v>
      </c>
      <c r="P19" s="33" t="s">
        <v>112</v>
      </c>
      <c r="Q19" s="33" t="s">
        <v>112</v>
      </c>
      <c r="R19" s="33" t="s">
        <v>112</v>
      </c>
      <c r="S19" s="33" t="s">
        <v>112</v>
      </c>
      <c r="T19" s="36" t="s">
        <v>113</v>
      </c>
      <c r="U19" s="33" t="s">
        <v>112</v>
      </c>
      <c r="V19" s="33" t="s">
        <v>112</v>
      </c>
      <c r="W19" s="36" t="s">
        <v>113</v>
      </c>
      <c r="X19" s="33">
        <v>19</v>
      </c>
      <c r="Y19" s="33">
        <v>0</v>
      </c>
      <c r="Z19" s="33">
        <v>4</v>
      </c>
      <c r="AA19" s="33">
        <v>4</v>
      </c>
      <c r="AB19" s="40">
        <v>1</v>
      </c>
      <c r="AC19" s="40">
        <v>0.89</v>
      </c>
      <c r="AD19" s="40">
        <v>0.74</v>
      </c>
    </row>
    <row r="20" spans="1:30" x14ac:dyDescent="0.25">
      <c r="A20" s="1">
        <v>19</v>
      </c>
      <c r="B20" s="2" t="s">
        <v>46</v>
      </c>
      <c r="C20" s="2" t="s">
        <v>51</v>
      </c>
      <c r="D20" s="6" t="s">
        <v>7</v>
      </c>
      <c r="E20" s="29">
        <v>2930002</v>
      </c>
      <c r="F20" s="57">
        <v>2930002</v>
      </c>
      <c r="G20" s="33" t="s">
        <v>112</v>
      </c>
      <c r="H20" s="33"/>
      <c r="I20" s="35">
        <v>735499</v>
      </c>
      <c r="J20" s="35">
        <v>4395003</v>
      </c>
      <c r="K20" s="36" t="s">
        <v>82</v>
      </c>
      <c r="L20" s="36" t="s">
        <v>115</v>
      </c>
      <c r="M20" s="2" t="s">
        <v>51</v>
      </c>
      <c r="N20" s="33" t="s">
        <v>112</v>
      </c>
      <c r="O20" s="33" t="s">
        <v>112</v>
      </c>
      <c r="P20" s="33" t="s">
        <v>112</v>
      </c>
      <c r="Q20" s="33" t="s">
        <v>112</v>
      </c>
      <c r="R20" s="33" t="s">
        <v>112</v>
      </c>
      <c r="S20" s="33" t="s">
        <v>112</v>
      </c>
      <c r="T20" s="36" t="s">
        <v>113</v>
      </c>
      <c r="U20" s="33" t="s">
        <v>112</v>
      </c>
      <c r="V20" s="33" t="s">
        <v>112</v>
      </c>
      <c r="W20" s="36" t="s">
        <v>113</v>
      </c>
      <c r="X20" s="33">
        <v>413</v>
      </c>
      <c r="Y20" s="33">
        <v>50</v>
      </c>
      <c r="Z20" s="33">
        <v>73</v>
      </c>
      <c r="AA20" s="33">
        <v>73</v>
      </c>
      <c r="AB20" s="40">
        <v>1</v>
      </c>
      <c r="AC20" s="40">
        <v>0.87</v>
      </c>
      <c r="AD20" s="40">
        <v>0.68</v>
      </c>
    </row>
    <row r="21" spans="1:30" x14ac:dyDescent="0.25">
      <c r="A21" s="1">
        <v>20</v>
      </c>
      <c r="B21" s="2" t="s">
        <v>46</v>
      </c>
      <c r="C21" s="2" t="s">
        <v>53</v>
      </c>
      <c r="D21" s="6" t="s">
        <v>7</v>
      </c>
      <c r="E21" s="29">
        <v>1946712</v>
      </c>
      <c r="F21" s="57">
        <v>1946712</v>
      </c>
      <c r="G21" s="33" t="s">
        <v>112</v>
      </c>
      <c r="H21" s="33"/>
      <c r="I21" s="35">
        <v>486678</v>
      </c>
      <c r="J21" s="35">
        <v>2920068</v>
      </c>
      <c r="K21" s="36" t="s">
        <v>82</v>
      </c>
      <c r="L21" s="36" t="s">
        <v>115</v>
      </c>
      <c r="M21" s="2" t="s">
        <v>53</v>
      </c>
      <c r="N21" s="33" t="s">
        <v>112</v>
      </c>
      <c r="O21" s="33" t="s">
        <v>112</v>
      </c>
      <c r="P21" s="33" t="s">
        <v>112</v>
      </c>
      <c r="Q21" s="33" t="s">
        <v>112</v>
      </c>
      <c r="R21" s="33" t="s">
        <v>112</v>
      </c>
      <c r="S21" s="33" t="s">
        <v>112</v>
      </c>
      <c r="T21" s="36" t="s">
        <v>113</v>
      </c>
      <c r="U21" s="33" t="s">
        <v>112</v>
      </c>
      <c r="V21" s="33" t="s">
        <v>112</v>
      </c>
      <c r="W21" s="36" t="s">
        <v>113</v>
      </c>
      <c r="X21" s="33">
        <v>283</v>
      </c>
      <c r="Y21" s="33">
        <v>36</v>
      </c>
      <c r="Z21" s="33">
        <v>40</v>
      </c>
      <c r="AA21" s="33">
        <v>40</v>
      </c>
      <c r="AB21" s="40">
        <v>1</v>
      </c>
      <c r="AC21" s="40">
        <v>0.8</v>
      </c>
      <c r="AD21" s="40">
        <v>0.5</v>
      </c>
    </row>
    <row r="22" spans="1:30" x14ac:dyDescent="0.25">
      <c r="A22" s="1">
        <v>21</v>
      </c>
      <c r="B22" s="2" t="s">
        <v>46</v>
      </c>
      <c r="C22" s="2" t="s">
        <v>55</v>
      </c>
      <c r="D22" s="6" t="s">
        <v>7</v>
      </c>
      <c r="E22" s="29">
        <v>33972</v>
      </c>
      <c r="F22" s="57">
        <v>33972</v>
      </c>
      <c r="G22" s="33" t="s">
        <v>112</v>
      </c>
      <c r="H22" s="33"/>
      <c r="I22" s="35">
        <v>8757</v>
      </c>
      <c r="J22" s="35">
        <v>50958</v>
      </c>
      <c r="K22" s="36" t="s">
        <v>82</v>
      </c>
      <c r="L22" s="36" t="s">
        <v>115</v>
      </c>
      <c r="M22" s="2" t="s">
        <v>55</v>
      </c>
      <c r="N22" s="33" t="s">
        <v>112</v>
      </c>
      <c r="O22" s="33" t="s">
        <v>112</v>
      </c>
      <c r="P22" s="33" t="s">
        <v>112</v>
      </c>
      <c r="Q22" s="33" t="s">
        <v>112</v>
      </c>
      <c r="R22" s="33" t="s">
        <v>112</v>
      </c>
      <c r="S22" s="33" t="s">
        <v>112</v>
      </c>
      <c r="T22" s="36" t="s">
        <v>113</v>
      </c>
      <c r="U22" s="33" t="s">
        <v>112</v>
      </c>
      <c r="V22" s="33" t="s">
        <v>112</v>
      </c>
      <c r="W22" s="36" t="s">
        <v>113</v>
      </c>
      <c r="X22" s="33">
        <v>4</v>
      </c>
      <c r="Y22" s="33">
        <v>0</v>
      </c>
      <c r="Z22" s="33">
        <v>0</v>
      </c>
      <c r="AA22" s="33">
        <v>0</v>
      </c>
      <c r="AB22" s="40">
        <v>0</v>
      </c>
      <c r="AC22" s="40">
        <v>1</v>
      </c>
      <c r="AD22" s="40">
        <v>0.75</v>
      </c>
    </row>
    <row r="23" spans="1:30" x14ac:dyDescent="0.25">
      <c r="A23" s="1">
        <v>22</v>
      </c>
      <c r="B23" s="2" t="s">
        <v>46</v>
      </c>
      <c r="C23" s="2" t="s">
        <v>57</v>
      </c>
      <c r="D23" s="6" t="s">
        <v>7</v>
      </c>
      <c r="E23" s="29">
        <v>449168</v>
      </c>
      <c r="F23" s="57">
        <v>449168</v>
      </c>
      <c r="G23" s="33" t="s">
        <v>112</v>
      </c>
      <c r="H23" s="33"/>
      <c r="I23" s="35">
        <v>115784</v>
      </c>
      <c r="J23" s="35">
        <v>673752</v>
      </c>
      <c r="K23" s="36" t="s">
        <v>82</v>
      </c>
      <c r="L23" s="36" t="s">
        <v>115</v>
      </c>
      <c r="M23" s="2" t="s">
        <v>57</v>
      </c>
      <c r="N23" s="33" t="s">
        <v>112</v>
      </c>
      <c r="O23" s="33" t="s">
        <v>112</v>
      </c>
      <c r="P23" s="33" t="s">
        <v>112</v>
      </c>
      <c r="Q23" s="33" t="s">
        <v>112</v>
      </c>
      <c r="R23" s="33" t="s">
        <v>112</v>
      </c>
      <c r="S23" s="33" t="s">
        <v>112</v>
      </c>
      <c r="T23" s="36" t="s">
        <v>113</v>
      </c>
      <c r="U23" s="33" t="s">
        <v>112</v>
      </c>
      <c r="V23" s="33" t="s">
        <v>112</v>
      </c>
      <c r="W23" s="36" t="s">
        <v>113</v>
      </c>
      <c r="X23" s="33">
        <v>67</v>
      </c>
      <c r="Y23" s="33">
        <v>9</v>
      </c>
      <c r="Z23" s="33">
        <v>8</v>
      </c>
      <c r="AA23" s="33">
        <v>8</v>
      </c>
      <c r="AB23" s="40">
        <v>1</v>
      </c>
      <c r="AC23" s="40">
        <v>0.85</v>
      </c>
      <c r="AD23" s="40">
        <v>0.53</v>
      </c>
    </row>
    <row r="24" spans="1:30" x14ac:dyDescent="0.25">
      <c r="A24" s="1">
        <v>23</v>
      </c>
      <c r="B24" s="2" t="s">
        <v>46</v>
      </c>
      <c r="C24" s="2" t="s">
        <v>59</v>
      </c>
      <c r="D24" s="6" t="s">
        <v>7</v>
      </c>
      <c r="E24" s="29">
        <v>66398</v>
      </c>
      <c r="F24" s="57">
        <v>66398</v>
      </c>
      <c r="G24" s="33" t="s">
        <v>112</v>
      </c>
      <c r="H24" s="33"/>
      <c r="I24" s="35">
        <v>16600</v>
      </c>
      <c r="J24" s="35">
        <v>99597</v>
      </c>
      <c r="K24" s="36" t="s">
        <v>82</v>
      </c>
      <c r="L24" s="36" t="s">
        <v>115</v>
      </c>
      <c r="M24" s="2" t="s">
        <v>59</v>
      </c>
      <c r="N24" s="33" t="s">
        <v>112</v>
      </c>
      <c r="O24" s="33" t="s">
        <v>112</v>
      </c>
      <c r="P24" s="33" t="s">
        <v>112</v>
      </c>
      <c r="Q24" s="33" t="s">
        <v>112</v>
      </c>
      <c r="R24" s="33" t="s">
        <v>112</v>
      </c>
      <c r="S24" s="33" t="s">
        <v>112</v>
      </c>
      <c r="T24" s="36" t="s">
        <v>113</v>
      </c>
      <c r="U24" s="33" t="s">
        <v>112</v>
      </c>
      <c r="V24" s="33" t="s">
        <v>112</v>
      </c>
      <c r="W24" s="36" t="s">
        <v>113</v>
      </c>
      <c r="X24" s="33">
        <v>6</v>
      </c>
      <c r="Y24" s="33">
        <v>0</v>
      </c>
      <c r="Z24" s="33">
        <v>1</v>
      </c>
      <c r="AA24" s="33">
        <v>1</v>
      </c>
      <c r="AB24" s="40">
        <v>1</v>
      </c>
      <c r="AC24" s="40">
        <v>0.83</v>
      </c>
      <c r="AD24" s="40">
        <v>0.67</v>
      </c>
    </row>
    <row r="25" spans="1:30" x14ac:dyDescent="0.25">
      <c r="A25" s="1">
        <v>24</v>
      </c>
      <c r="B25" s="2" t="s">
        <v>46</v>
      </c>
      <c r="C25" s="2" t="s">
        <v>61</v>
      </c>
      <c r="D25" s="6" t="s">
        <v>7</v>
      </c>
      <c r="E25" s="29">
        <v>95911</v>
      </c>
      <c r="F25" s="57">
        <v>95911</v>
      </c>
      <c r="G25" s="33" t="s">
        <v>112</v>
      </c>
      <c r="H25" s="33"/>
      <c r="I25" s="35">
        <v>23978</v>
      </c>
      <c r="J25" s="35">
        <v>179834</v>
      </c>
      <c r="K25" s="36" t="s">
        <v>82</v>
      </c>
      <c r="L25" s="36" t="s">
        <v>115</v>
      </c>
      <c r="M25" s="2" t="s">
        <v>61</v>
      </c>
      <c r="N25" s="33" t="s">
        <v>112</v>
      </c>
      <c r="O25" s="33" t="s">
        <v>112</v>
      </c>
      <c r="P25" s="33" t="s">
        <v>112</v>
      </c>
      <c r="Q25" s="33" t="s">
        <v>112</v>
      </c>
      <c r="R25" s="33" t="s">
        <v>112</v>
      </c>
      <c r="S25" s="33" t="s">
        <v>112</v>
      </c>
      <c r="T25" s="36" t="s">
        <v>113</v>
      </c>
      <c r="U25" s="33" t="s">
        <v>112</v>
      </c>
      <c r="V25" s="33" t="s">
        <v>112</v>
      </c>
      <c r="W25" s="36" t="s">
        <v>113</v>
      </c>
      <c r="X25" s="33">
        <v>10</v>
      </c>
      <c r="Y25" s="33">
        <v>0</v>
      </c>
      <c r="Z25" s="33">
        <v>2</v>
      </c>
      <c r="AA25" s="33">
        <v>2</v>
      </c>
      <c r="AB25" s="40">
        <v>1</v>
      </c>
      <c r="AC25" s="40">
        <v>0.8</v>
      </c>
      <c r="AD25" s="40">
        <v>0.6</v>
      </c>
    </row>
    <row r="26" spans="1:30" s="20" customFormat="1" x14ac:dyDescent="0.25">
      <c r="A26" s="28">
        <v>25</v>
      </c>
      <c r="B26" s="2" t="s">
        <v>63</v>
      </c>
      <c r="C26" s="2" t="s">
        <v>64</v>
      </c>
      <c r="D26" s="6" t="s">
        <v>67</v>
      </c>
      <c r="E26" s="30">
        <v>25436.04</v>
      </c>
      <c r="F26" s="45">
        <v>28448</v>
      </c>
      <c r="G26" s="36" t="s">
        <v>115</v>
      </c>
      <c r="H26" s="37">
        <f>F26-E26</f>
        <v>3011.9599999999991</v>
      </c>
      <c r="I26" s="45">
        <v>7112</v>
      </c>
      <c r="J26" s="45">
        <v>38154</v>
      </c>
      <c r="K26" s="36" t="s">
        <v>82</v>
      </c>
      <c r="L26" s="36" t="s">
        <v>115</v>
      </c>
      <c r="M26" s="2" t="s">
        <v>64</v>
      </c>
      <c r="N26" s="33" t="s">
        <v>112</v>
      </c>
      <c r="O26" s="33" t="s">
        <v>112</v>
      </c>
      <c r="P26" s="33" t="s">
        <v>112</v>
      </c>
      <c r="Q26" s="33" t="s">
        <v>112</v>
      </c>
      <c r="R26" s="33" t="s">
        <v>112</v>
      </c>
      <c r="S26" s="33" t="s">
        <v>112</v>
      </c>
      <c r="T26" s="36" t="s">
        <v>113</v>
      </c>
      <c r="U26" s="33" t="s">
        <v>112</v>
      </c>
      <c r="V26" s="33" t="s">
        <v>112</v>
      </c>
      <c r="W26" s="36" t="s">
        <v>113</v>
      </c>
      <c r="X26" s="46">
        <v>3</v>
      </c>
      <c r="Y26" s="46">
        <v>0</v>
      </c>
      <c r="Z26" s="46">
        <v>0</v>
      </c>
      <c r="AA26" s="46">
        <v>0</v>
      </c>
      <c r="AB26" s="47">
        <v>0</v>
      </c>
      <c r="AC26" s="47">
        <v>1</v>
      </c>
      <c r="AD26" s="47">
        <v>0.67</v>
      </c>
    </row>
    <row r="27" spans="1:30" s="24" customFormat="1" x14ac:dyDescent="0.25">
      <c r="A27" s="21">
        <v>26</v>
      </c>
      <c r="B27" s="22" t="s">
        <v>63</v>
      </c>
      <c r="C27" s="22" t="s">
        <v>64</v>
      </c>
      <c r="D27" s="23" t="s">
        <v>67</v>
      </c>
      <c r="E27" s="31">
        <v>0</v>
      </c>
      <c r="F27" s="49"/>
      <c r="G27" s="48"/>
      <c r="H27" s="48"/>
      <c r="I27" s="49"/>
      <c r="J27" s="49"/>
      <c r="K27" s="48"/>
      <c r="L27" s="48"/>
      <c r="M27" s="22" t="s">
        <v>64</v>
      </c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56"/>
      <c r="AD27" s="56"/>
    </row>
    <row r="28" spans="1:30" s="24" customFormat="1" x14ac:dyDescent="0.25">
      <c r="A28" s="21">
        <v>27</v>
      </c>
      <c r="B28" s="22" t="s">
        <v>63</v>
      </c>
      <c r="C28" s="22" t="s">
        <v>64</v>
      </c>
      <c r="D28" s="23" t="s">
        <v>67</v>
      </c>
      <c r="E28" s="31">
        <v>0</v>
      </c>
      <c r="F28" s="49"/>
      <c r="G28" s="48"/>
      <c r="H28" s="48"/>
      <c r="I28" s="49"/>
      <c r="J28" s="49"/>
      <c r="K28" s="48"/>
      <c r="L28" s="48"/>
      <c r="M28" s="22" t="s">
        <v>64</v>
      </c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56"/>
      <c r="AD28" s="56"/>
    </row>
    <row r="29" spans="1:30" x14ac:dyDescent="0.25">
      <c r="A29" s="1">
        <v>28</v>
      </c>
      <c r="B29" s="2" t="s">
        <v>63</v>
      </c>
      <c r="C29" s="2" t="s">
        <v>68</v>
      </c>
      <c r="D29" s="6" t="s">
        <v>67</v>
      </c>
      <c r="E29" s="29">
        <v>60771.72</v>
      </c>
      <c r="F29" s="35">
        <v>68716</v>
      </c>
      <c r="G29" s="36" t="s">
        <v>114</v>
      </c>
      <c r="H29" s="37">
        <f>F29-E29</f>
        <v>7944.2799999999988</v>
      </c>
      <c r="I29" s="35">
        <v>17179</v>
      </c>
      <c r="J29" s="35">
        <v>91158</v>
      </c>
      <c r="K29" s="36" t="s">
        <v>115</v>
      </c>
      <c r="L29" s="36" t="s">
        <v>82</v>
      </c>
      <c r="M29" s="2" t="s">
        <v>68</v>
      </c>
      <c r="N29" s="33" t="s">
        <v>112</v>
      </c>
      <c r="O29" s="33" t="s">
        <v>112</v>
      </c>
      <c r="P29" s="33" t="s">
        <v>112</v>
      </c>
      <c r="Q29" s="33" t="s">
        <v>112</v>
      </c>
      <c r="R29" s="33" t="s">
        <v>112</v>
      </c>
      <c r="S29" s="33" t="s">
        <v>112</v>
      </c>
      <c r="T29" s="36" t="s">
        <v>113</v>
      </c>
      <c r="U29" s="33" t="s">
        <v>112</v>
      </c>
      <c r="V29" s="33" t="s">
        <v>112</v>
      </c>
      <c r="W29" s="36" t="s">
        <v>113</v>
      </c>
      <c r="X29" s="46">
        <v>9</v>
      </c>
      <c r="Y29" s="46">
        <v>0</v>
      </c>
      <c r="Z29" s="46">
        <v>2</v>
      </c>
      <c r="AA29" s="46">
        <v>2</v>
      </c>
      <c r="AB29" s="47">
        <v>1</v>
      </c>
      <c r="AC29" s="47">
        <v>0.88</v>
      </c>
      <c r="AD29" s="47">
        <v>0.63</v>
      </c>
    </row>
    <row r="30" spans="1:30" s="24" customFormat="1" x14ac:dyDescent="0.25">
      <c r="A30" s="21">
        <v>29</v>
      </c>
      <c r="B30" s="22" t="s">
        <v>63</v>
      </c>
      <c r="C30" s="22" t="s">
        <v>68</v>
      </c>
      <c r="D30" s="23" t="s">
        <v>67</v>
      </c>
      <c r="E30" s="31">
        <v>0</v>
      </c>
      <c r="F30" s="49"/>
      <c r="G30" s="48"/>
      <c r="H30" s="48"/>
      <c r="I30" s="49"/>
      <c r="J30" s="49"/>
      <c r="K30" s="48"/>
      <c r="L30" s="48"/>
      <c r="M30" s="22" t="s">
        <v>68</v>
      </c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56"/>
      <c r="AD30" s="56"/>
    </row>
    <row r="31" spans="1:30" s="24" customFormat="1" x14ac:dyDescent="0.25">
      <c r="A31" s="21">
        <v>30</v>
      </c>
      <c r="B31" s="22" t="s">
        <v>63</v>
      </c>
      <c r="C31" s="22" t="s">
        <v>68</v>
      </c>
      <c r="D31" s="23" t="s">
        <v>67</v>
      </c>
      <c r="E31" s="31">
        <v>0</v>
      </c>
      <c r="F31" s="49"/>
      <c r="G31" s="48"/>
      <c r="H31" s="48"/>
      <c r="I31" s="49"/>
      <c r="J31" s="49"/>
      <c r="K31" s="48"/>
      <c r="L31" s="48"/>
      <c r="M31" s="22" t="s">
        <v>68</v>
      </c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56"/>
      <c r="AD31" s="56"/>
    </row>
    <row r="32" spans="1:30" s="24" customFormat="1" x14ac:dyDescent="0.25">
      <c r="A32" s="21">
        <v>31</v>
      </c>
      <c r="B32" s="22" t="s">
        <v>63</v>
      </c>
      <c r="C32" s="22" t="s">
        <v>68</v>
      </c>
      <c r="D32" s="23" t="s">
        <v>67</v>
      </c>
      <c r="E32" s="31">
        <v>0</v>
      </c>
      <c r="F32" s="49"/>
      <c r="G32" s="48"/>
      <c r="H32" s="48"/>
      <c r="I32" s="49"/>
      <c r="J32" s="49"/>
      <c r="K32" s="48"/>
      <c r="L32" s="48"/>
      <c r="M32" s="22" t="s">
        <v>68</v>
      </c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56"/>
      <c r="AD32" s="56"/>
    </row>
    <row r="33" spans="1:30" s="24" customFormat="1" x14ac:dyDescent="0.25">
      <c r="A33" s="21">
        <v>32</v>
      </c>
      <c r="B33" s="22" t="s">
        <v>63</v>
      </c>
      <c r="C33" s="22" t="s">
        <v>68</v>
      </c>
      <c r="D33" s="23" t="s">
        <v>67</v>
      </c>
      <c r="E33" s="31">
        <v>0</v>
      </c>
      <c r="F33" s="49"/>
      <c r="G33" s="48"/>
      <c r="H33" s="48"/>
      <c r="I33" s="49"/>
      <c r="J33" s="49"/>
      <c r="K33" s="48"/>
      <c r="L33" s="48"/>
      <c r="M33" s="22" t="s">
        <v>68</v>
      </c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56"/>
      <c r="AD33" s="56"/>
    </row>
    <row r="34" spans="1:30" x14ac:dyDescent="0.25">
      <c r="A34" s="1">
        <v>33</v>
      </c>
      <c r="B34" s="2" t="s">
        <v>70</v>
      </c>
      <c r="C34" s="2" t="s">
        <v>71</v>
      </c>
      <c r="D34" s="6" t="s">
        <v>7</v>
      </c>
      <c r="E34" s="29">
        <v>6727</v>
      </c>
      <c r="F34" s="35">
        <v>6727</v>
      </c>
      <c r="G34" s="46" t="s">
        <v>93</v>
      </c>
      <c r="H34" s="33"/>
      <c r="I34" s="35">
        <v>4892</v>
      </c>
      <c r="J34" s="37">
        <v>0</v>
      </c>
      <c r="K34" s="33" t="s">
        <v>93</v>
      </c>
      <c r="L34" s="33" t="s">
        <v>93</v>
      </c>
      <c r="M34" s="2" t="s">
        <v>71</v>
      </c>
      <c r="N34" s="36" t="s">
        <v>115</v>
      </c>
      <c r="O34" s="33" t="s">
        <v>112</v>
      </c>
      <c r="P34" s="33" t="s">
        <v>112</v>
      </c>
      <c r="Q34" s="33" t="s">
        <v>112</v>
      </c>
      <c r="R34" s="33" t="s">
        <v>112</v>
      </c>
      <c r="S34" s="33" t="s">
        <v>112</v>
      </c>
      <c r="T34" s="36" t="s">
        <v>113</v>
      </c>
      <c r="U34" s="33" t="s">
        <v>112</v>
      </c>
      <c r="V34" s="33" t="s">
        <v>112</v>
      </c>
      <c r="W34" s="36" t="s">
        <v>113</v>
      </c>
      <c r="X34" s="33">
        <v>8</v>
      </c>
      <c r="Y34" s="33">
        <v>0</v>
      </c>
      <c r="Z34" s="33">
        <v>4</v>
      </c>
      <c r="AA34" s="33">
        <v>4</v>
      </c>
      <c r="AB34" s="40">
        <v>1</v>
      </c>
      <c r="AC34" s="40">
        <v>1</v>
      </c>
      <c r="AD34" s="40">
        <v>1</v>
      </c>
    </row>
    <row r="35" spans="1:30" x14ac:dyDescent="0.25">
      <c r="A35" s="1">
        <v>34</v>
      </c>
      <c r="B35" s="2" t="s">
        <v>70</v>
      </c>
      <c r="C35" s="2" t="s">
        <v>73</v>
      </c>
      <c r="D35" s="6" t="s">
        <v>7</v>
      </c>
      <c r="E35" s="29">
        <v>16283</v>
      </c>
      <c r="F35" s="37">
        <v>15182</v>
      </c>
      <c r="G35" s="36" t="s">
        <v>115</v>
      </c>
      <c r="H35" s="37">
        <f>F35-E35</f>
        <v>-1101</v>
      </c>
      <c r="I35" s="35">
        <v>30530</v>
      </c>
      <c r="J35" s="35">
        <v>52272</v>
      </c>
      <c r="K35" s="33" t="s">
        <v>93</v>
      </c>
      <c r="L35" s="33" t="s">
        <v>93</v>
      </c>
      <c r="M35" s="2" t="s">
        <v>73</v>
      </c>
      <c r="N35" s="36" t="s">
        <v>115</v>
      </c>
      <c r="O35" s="33" t="s">
        <v>112</v>
      </c>
      <c r="P35" s="33" t="s">
        <v>112</v>
      </c>
      <c r="Q35" s="33" t="s">
        <v>112</v>
      </c>
      <c r="R35" s="33" t="s">
        <v>112</v>
      </c>
      <c r="S35" s="33" t="s">
        <v>112</v>
      </c>
      <c r="T35" s="36" t="s">
        <v>113</v>
      </c>
      <c r="U35" s="33" t="s">
        <v>112</v>
      </c>
      <c r="V35" s="33" t="s">
        <v>112</v>
      </c>
      <c r="W35" s="36" t="s">
        <v>113</v>
      </c>
      <c r="X35" s="33">
        <v>8</v>
      </c>
      <c r="Y35" s="33">
        <v>1</v>
      </c>
      <c r="Z35" s="33">
        <v>1</v>
      </c>
      <c r="AA35" s="33">
        <v>1</v>
      </c>
      <c r="AB35" s="40">
        <v>1</v>
      </c>
      <c r="AC35" s="40">
        <v>1</v>
      </c>
      <c r="AD35" s="40">
        <v>1</v>
      </c>
    </row>
    <row r="36" spans="1:30" x14ac:dyDescent="0.25">
      <c r="A36" s="1">
        <v>35</v>
      </c>
      <c r="B36" s="2" t="s">
        <v>75</v>
      </c>
      <c r="C36" s="2" t="s">
        <v>76</v>
      </c>
      <c r="D36" s="6" t="s">
        <v>7</v>
      </c>
      <c r="E36" s="29">
        <v>32697</v>
      </c>
      <c r="F36" s="35">
        <v>32697</v>
      </c>
      <c r="G36" s="46" t="s">
        <v>93</v>
      </c>
      <c r="H36" s="33"/>
      <c r="I36" s="35">
        <v>8589</v>
      </c>
      <c r="J36" s="35">
        <v>111111</v>
      </c>
      <c r="K36" s="36" t="s">
        <v>114</v>
      </c>
      <c r="L36" s="36" t="s">
        <v>114</v>
      </c>
      <c r="M36" s="2" t="s">
        <v>76</v>
      </c>
      <c r="N36" s="33" t="s">
        <v>93</v>
      </c>
      <c r="O36" s="33" t="s">
        <v>112</v>
      </c>
      <c r="P36" s="33" t="s">
        <v>112</v>
      </c>
      <c r="Q36" s="33" t="s">
        <v>112</v>
      </c>
      <c r="R36" s="36" t="s">
        <v>115</v>
      </c>
      <c r="S36" s="33" t="s">
        <v>112</v>
      </c>
      <c r="T36" s="33" t="s">
        <v>112</v>
      </c>
      <c r="U36" s="33" t="s">
        <v>112</v>
      </c>
      <c r="V36" s="33" t="s">
        <v>112</v>
      </c>
      <c r="W36" s="33" t="s">
        <v>112</v>
      </c>
      <c r="X36" s="33">
        <v>2</v>
      </c>
      <c r="Y36" s="33">
        <v>1</v>
      </c>
      <c r="Z36" s="33">
        <v>0</v>
      </c>
      <c r="AA36" s="33">
        <v>1</v>
      </c>
      <c r="AB36" s="33">
        <f>Z36/AA36</f>
        <v>0</v>
      </c>
      <c r="AC36" s="40">
        <v>1</v>
      </c>
      <c r="AD36" s="40">
        <v>1</v>
      </c>
    </row>
    <row r="37" spans="1:30" x14ac:dyDescent="0.25">
      <c r="A37" s="1">
        <v>36</v>
      </c>
      <c r="B37" s="2" t="s">
        <v>75</v>
      </c>
      <c r="C37" s="2" t="s">
        <v>78</v>
      </c>
      <c r="D37" s="17" t="s">
        <v>4</v>
      </c>
      <c r="E37" s="29">
        <v>109280</v>
      </c>
      <c r="F37" s="35">
        <v>109280</v>
      </c>
      <c r="G37" s="33" t="s">
        <v>93</v>
      </c>
      <c r="H37" s="33"/>
      <c r="I37" s="35">
        <v>37747</v>
      </c>
      <c r="J37" s="35">
        <v>205000</v>
      </c>
      <c r="K37" s="36" t="s">
        <v>114</v>
      </c>
      <c r="L37" s="36" t="s">
        <v>114</v>
      </c>
      <c r="M37" s="2" t="s">
        <v>78</v>
      </c>
      <c r="N37" s="33" t="s">
        <v>93</v>
      </c>
      <c r="O37" s="33" t="s">
        <v>112</v>
      </c>
      <c r="P37" s="36" t="s">
        <v>121</v>
      </c>
      <c r="Q37" s="36" t="s">
        <v>122</v>
      </c>
      <c r="R37" s="39" t="s">
        <v>115</v>
      </c>
      <c r="S37" s="33" t="s">
        <v>112</v>
      </c>
      <c r="T37" s="33" t="s">
        <v>112</v>
      </c>
      <c r="U37" s="33" t="s">
        <v>112</v>
      </c>
      <c r="V37" s="33" t="s">
        <v>112</v>
      </c>
      <c r="W37" s="36" t="s">
        <v>123</v>
      </c>
      <c r="X37" s="33" t="s">
        <v>117</v>
      </c>
      <c r="Y37" s="33" t="s">
        <v>117</v>
      </c>
      <c r="Z37" s="33" t="s">
        <v>117</v>
      </c>
      <c r="AA37" s="33" t="s">
        <v>117</v>
      </c>
      <c r="AB37" s="33" t="s">
        <v>117</v>
      </c>
      <c r="AC37" s="40">
        <v>0.82</v>
      </c>
      <c r="AD37" s="40">
        <v>0.76</v>
      </c>
    </row>
    <row r="38" spans="1:30" x14ac:dyDescent="0.25">
      <c r="A38" s="1">
        <v>37</v>
      </c>
      <c r="B38" s="2" t="s">
        <v>75</v>
      </c>
      <c r="C38" s="2" t="s">
        <v>80</v>
      </c>
      <c r="D38" s="17" t="s">
        <v>4</v>
      </c>
      <c r="E38" s="29">
        <v>97526</v>
      </c>
      <c r="F38" s="35">
        <v>97526</v>
      </c>
      <c r="G38" s="33" t="s">
        <v>93</v>
      </c>
      <c r="H38" s="33"/>
      <c r="I38" s="35">
        <v>55068</v>
      </c>
      <c r="J38" s="35">
        <v>291000</v>
      </c>
      <c r="K38" s="36" t="s">
        <v>114</v>
      </c>
      <c r="L38" s="36" t="s">
        <v>114</v>
      </c>
      <c r="M38" s="2" t="s">
        <v>80</v>
      </c>
      <c r="N38" s="33" t="s">
        <v>93</v>
      </c>
      <c r="O38" s="33" t="s">
        <v>112</v>
      </c>
      <c r="P38" s="33" t="s">
        <v>112</v>
      </c>
      <c r="Q38" s="50" t="s">
        <v>124</v>
      </c>
      <c r="R38" s="39" t="s">
        <v>114</v>
      </c>
      <c r="S38" s="33" t="s">
        <v>112</v>
      </c>
      <c r="T38" s="33" t="s">
        <v>112</v>
      </c>
      <c r="U38" s="33" t="s">
        <v>112</v>
      </c>
      <c r="V38" s="33" t="s">
        <v>112</v>
      </c>
      <c r="W38" s="33" t="s">
        <v>112</v>
      </c>
      <c r="X38" s="33" t="s">
        <v>117</v>
      </c>
      <c r="Y38" s="33">
        <v>0</v>
      </c>
      <c r="Z38" s="33" t="s">
        <v>117</v>
      </c>
      <c r="AA38" s="33" t="s">
        <v>117</v>
      </c>
      <c r="AB38" s="33" t="s">
        <v>117</v>
      </c>
      <c r="AC38" s="40">
        <v>0.82</v>
      </c>
      <c r="AD38" s="40">
        <v>0.8</v>
      </c>
    </row>
    <row r="39" spans="1:30" x14ac:dyDescent="0.25">
      <c r="B39" s="18" t="s">
        <v>126</v>
      </c>
      <c r="C39" s="18" t="s">
        <v>127</v>
      </c>
      <c r="D39" s="19" t="s">
        <v>128</v>
      </c>
      <c r="F39" s="35">
        <v>329500</v>
      </c>
      <c r="G39" s="33"/>
      <c r="H39" s="33"/>
      <c r="I39" s="35">
        <v>329500</v>
      </c>
      <c r="J39" s="35">
        <v>618720</v>
      </c>
      <c r="K39" s="33" t="s">
        <v>93</v>
      </c>
      <c r="L39" s="33" t="s">
        <v>93</v>
      </c>
      <c r="M39" s="2" t="s">
        <v>127</v>
      </c>
      <c r="N39" s="33" t="s">
        <v>112</v>
      </c>
      <c r="O39" s="33" t="s">
        <v>112</v>
      </c>
      <c r="P39" s="33" t="s">
        <v>112</v>
      </c>
      <c r="Q39" s="33" t="s">
        <v>112</v>
      </c>
      <c r="R39" s="33" t="s">
        <v>112</v>
      </c>
      <c r="S39" s="33" t="s">
        <v>112</v>
      </c>
      <c r="T39" s="33" t="s">
        <v>112</v>
      </c>
      <c r="U39" s="33" t="s">
        <v>112</v>
      </c>
      <c r="V39" s="33" t="s">
        <v>112</v>
      </c>
      <c r="W39" s="33" t="s">
        <v>112</v>
      </c>
      <c r="X39" s="33">
        <v>4</v>
      </c>
      <c r="Y39" s="33">
        <v>4</v>
      </c>
      <c r="Z39" s="33" t="s">
        <v>117</v>
      </c>
      <c r="AA39" s="33" t="s">
        <v>117</v>
      </c>
      <c r="AB39" s="33" t="s">
        <v>117</v>
      </c>
      <c r="AC39" s="40">
        <v>0.75</v>
      </c>
      <c r="AD39" s="40">
        <v>0.75</v>
      </c>
    </row>
    <row r="40" spans="1:30" x14ac:dyDescent="0.25">
      <c r="B40" s="18" t="s">
        <v>126</v>
      </c>
      <c r="C40" s="18" t="s">
        <v>129</v>
      </c>
      <c r="D40" s="19" t="s">
        <v>128</v>
      </c>
      <c r="F40" s="35">
        <v>346350</v>
      </c>
      <c r="G40" s="33"/>
      <c r="H40" s="33"/>
      <c r="I40" s="35">
        <v>346350</v>
      </c>
      <c r="J40" s="35">
        <v>731892</v>
      </c>
      <c r="K40" s="33" t="s">
        <v>93</v>
      </c>
      <c r="L40" s="33" t="s">
        <v>93</v>
      </c>
      <c r="M40" s="2" t="s">
        <v>129</v>
      </c>
      <c r="N40" s="33" t="s">
        <v>112</v>
      </c>
      <c r="O40" s="33" t="s">
        <v>112</v>
      </c>
      <c r="P40" s="33" t="s">
        <v>112</v>
      </c>
      <c r="Q40" s="33" t="s">
        <v>112</v>
      </c>
      <c r="R40" s="33" t="s">
        <v>112</v>
      </c>
      <c r="S40" s="33" t="s">
        <v>112</v>
      </c>
      <c r="T40" s="33" t="s">
        <v>112</v>
      </c>
      <c r="U40" s="33" t="s">
        <v>112</v>
      </c>
      <c r="V40" s="36" t="s">
        <v>113</v>
      </c>
      <c r="W40" s="36" t="s">
        <v>125</v>
      </c>
      <c r="X40" s="33">
        <v>4</v>
      </c>
      <c r="Y40" s="33">
        <v>4</v>
      </c>
      <c r="Z40" s="33" t="s">
        <v>116</v>
      </c>
      <c r="AA40" s="33" t="s">
        <v>117</v>
      </c>
      <c r="AB40" s="33" t="s">
        <v>117</v>
      </c>
      <c r="AC40" s="40">
        <v>0.75</v>
      </c>
      <c r="AD40" s="40">
        <v>0.75</v>
      </c>
    </row>
    <row r="41" spans="1:30" s="25" customFormat="1" x14ac:dyDescent="0.25">
      <c r="D41" s="26" t="s">
        <v>134</v>
      </c>
      <c r="E41" s="27">
        <f>SUM(E2:E40)</f>
        <v>7823649.7599999998</v>
      </c>
      <c r="F41" s="51">
        <f>SUM(F2:F38)</f>
        <v>7838267</v>
      </c>
      <c r="G41" s="34"/>
      <c r="H41" s="51">
        <f>SUM(H2:H40)</f>
        <v>14617.239999999998</v>
      </c>
      <c r="I41" s="51">
        <f>SUM(I2:I40)</f>
        <v>2856064</v>
      </c>
      <c r="J41" s="51">
        <f>SUM(J2:J40)</f>
        <v>16177723</v>
      </c>
      <c r="K41" s="34" t="s">
        <v>148</v>
      </c>
      <c r="L41" s="34" t="s">
        <v>148</v>
      </c>
      <c r="M41" s="34"/>
      <c r="N41" s="34" t="s">
        <v>149</v>
      </c>
      <c r="O41" s="34" t="s">
        <v>147</v>
      </c>
      <c r="P41" s="34" t="s">
        <v>150</v>
      </c>
      <c r="Q41" s="34" t="s">
        <v>151</v>
      </c>
      <c r="R41" s="34" t="s">
        <v>152</v>
      </c>
      <c r="S41" s="34" t="s">
        <v>154</v>
      </c>
      <c r="T41" s="34" t="s">
        <v>148</v>
      </c>
      <c r="U41" s="34" t="s">
        <v>147</v>
      </c>
      <c r="V41" s="34" t="s">
        <v>155</v>
      </c>
      <c r="W41" s="34" t="s">
        <v>156</v>
      </c>
      <c r="X41" s="34">
        <f>SUM(X3,X4,X5,X6,X7,X8,X9,X10,X11,X12,X14,X16,X17,X18,X19,X20,X21,X22,X23,X24,X25,X26,X29,X34,X35,X36,X39,X40)</f>
        <v>1048</v>
      </c>
      <c r="Y41" s="34">
        <f>SUM(Y2:Y40)</f>
        <v>122</v>
      </c>
      <c r="Z41" s="34">
        <f>SUM(Z3:Z40)</f>
        <v>168</v>
      </c>
      <c r="AA41" s="34">
        <f>SUM(AA3:AA40)</f>
        <v>152</v>
      </c>
      <c r="AB41" s="70">
        <v>0.9</v>
      </c>
      <c r="AC41" s="55">
        <v>0.82</v>
      </c>
      <c r="AD41" s="55">
        <v>0.74</v>
      </c>
    </row>
    <row r="42" spans="1:30" x14ac:dyDescent="0.25">
      <c r="E42" s="16"/>
    </row>
    <row r="43" spans="1:30" x14ac:dyDescent="0.25">
      <c r="Z43">
        <f>AA41/Z41</f>
        <v>0.90476190476190477</v>
      </c>
    </row>
  </sheetData>
  <conditionalFormatting sqref="E38 E35:E36 E2:E33">
    <cfRule type="expression" dxfId="1" priority="18">
      <formula>IF(AND(#REF!="CoC"),($BC2&gt;SUM($F2:$P2)))</formula>
    </cfRule>
  </conditionalFormatting>
  <conditionalFormatting sqref="E34 E37">
    <cfRule type="expression" dxfId="0" priority="21">
      <formula>IF(AND(#REF!="CoC"),($BC34&gt;SUM($F34:$N34)))</formula>
    </cfRule>
  </conditionalFormatting>
  <dataValidations count="2">
    <dataValidation type="list" allowBlank="1" showInputMessage="1" showErrorMessage="1" sqref="D2:D38">
      <formula1>"PH, TH, SSO, HMIS, SH, TRA, SRA, PRA, S+C/SRO"</formula1>
    </dataValidation>
    <dataValidation allowBlank="1" showErrorMessage="1" sqref="B1:D1 M1"/>
  </dataValidations>
  <pageMargins left="0.7" right="0.7" top="0.75" bottom="0.75" header="0.3" footer="0.3"/>
  <pageSetup paperSize="5" scale="75" orientation="landscape" r:id="rId1"/>
  <colBreaks count="1" manualBreakCount="1">
    <brk id="12" max="4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Sheet1</vt:lpstr>
      <vt:lpstr>Sheet1 (2)</vt:lpstr>
      <vt:lpstr>Sheet2</vt:lpstr>
      <vt:lpstr>Sheet3</vt:lpstr>
      <vt:lpstr>'Sheet1 (2)'!Print_Area</vt:lpstr>
    </vt:vector>
  </TitlesOfParts>
  <Company>Maine State Housing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Paladino</dc:creator>
  <cp:lastModifiedBy>Paula Paladino</cp:lastModifiedBy>
  <cp:lastPrinted>2015-10-23T14:55:20Z</cp:lastPrinted>
  <dcterms:created xsi:type="dcterms:W3CDTF">2015-10-22T13:30:29Z</dcterms:created>
  <dcterms:modified xsi:type="dcterms:W3CDTF">2015-10-29T19:56:48Z</dcterms:modified>
</cp:coreProperties>
</file>