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020" windowHeight="78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40" i="1"/>
  <c r="J39"/>
  <c r="C4"/>
  <c r="I9" l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F9"/>
  <c r="J9" s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J27" s="1"/>
  <c r="F28"/>
  <c r="F29"/>
  <c r="J29" s="1"/>
  <c r="F30"/>
  <c r="F31"/>
  <c r="J31" s="1"/>
  <c r="F32"/>
  <c r="F33"/>
  <c r="F34"/>
  <c r="F35"/>
  <c r="J35" s="1"/>
  <c r="F36"/>
  <c r="F37"/>
  <c r="I8"/>
  <c r="F8"/>
  <c r="J8" s="1"/>
  <c r="J34" l="1"/>
  <c r="J32"/>
  <c r="J22"/>
  <c r="J18"/>
  <c r="J28"/>
  <c r="J24"/>
  <c r="J37"/>
  <c r="J30"/>
  <c r="J26"/>
  <c r="J19"/>
  <c r="J23"/>
  <c r="J36"/>
  <c r="J33"/>
  <c r="J25"/>
  <c r="J17"/>
  <c r="J15"/>
  <c r="J21"/>
  <c r="J20"/>
  <c r="J16"/>
  <c r="J11"/>
  <c r="J14"/>
  <c r="J13"/>
  <c r="J12"/>
  <c r="J10"/>
  <c r="K19" l="1"/>
  <c r="K14"/>
  <c r="J41"/>
  <c r="K42" l="1"/>
</calcChain>
</file>

<file path=xl/sharedStrings.xml><?xml version="1.0" encoding="utf-8"?>
<sst xmlns="http://schemas.openxmlformats.org/spreadsheetml/2006/main" count="77" uniqueCount="60">
  <si>
    <t>ARD</t>
  </si>
  <si>
    <t>Maine CoC</t>
  </si>
  <si>
    <t>City of Bangor</t>
  </si>
  <si>
    <t>Shelter Plus Care TRA Consolidated 8714</t>
  </si>
  <si>
    <t>PRA Northside Apartments</t>
  </si>
  <si>
    <t>Kennebec  Behavioral Health</t>
  </si>
  <si>
    <t>Mid Maine Supported Housing 12</t>
  </si>
  <si>
    <t>Community Housing of Maine, Inc,</t>
  </si>
  <si>
    <t>Permanent Housing for Homeless Veterans with Disabilities</t>
  </si>
  <si>
    <t>Shelter Plus Care TRA Consolidated 8715</t>
  </si>
  <si>
    <t>Shelter Plus Care TRA 8716</t>
  </si>
  <si>
    <t>OHI</t>
  </si>
  <si>
    <t>Chalila Apartments</t>
  </si>
  <si>
    <t>State of Maine, Department of Health and Human Services</t>
  </si>
  <si>
    <t>Hope House/PCHC</t>
  </si>
  <si>
    <t>Hope House 24/PCHC</t>
  </si>
  <si>
    <t>Maine State Housing Authority</t>
  </si>
  <si>
    <t>State of Maine HMIS</t>
  </si>
  <si>
    <t>Shaw House</t>
  </si>
  <si>
    <t>Shaw House Waterworks Supportive Housing Program</t>
  </si>
  <si>
    <t>York County Shelter Programs, Inc.</t>
  </si>
  <si>
    <t>Smith Transitional Housing</t>
  </si>
  <si>
    <t>Brand New Day</t>
  </si>
  <si>
    <t>Within Transitional Housing</t>
  </si>
  <si>
    <t>SB YCS-12</t>
  </si>
  <si>
    <t>Bread of Life Ministries, Inc.</t>
  </si>
  <si>
    <t>Boothby Renewal Project FY 2012</t>
  </si>
  <si>
    <t>Hope House Penobscot Community Health Care</t>
  </si>
  <si>
    <t>New Beginnings, Inc.</t>
  </si>
  <si>
    <t>New Beginnings Transitional Living Program for Homeless Youth 12</t>
  </si>
  <si>
    <t>Tenant Education Program</t>
  </si>
  <si>
    <t>Tedford Housing</t>
  </si>
  <si>
    <t>19 Everett St</t>
  </si>
  <si>
    <t>19 Pleasant St</t>
  </si>
  <si>
    <t>Street Outreach and Supportive Services Project</t>
  </si>
  <si>
    <t>Hope and Justice Project, Inc</t>
  </si>
  <si>
    <t>Transitional Housing</t>
  </si>
  <si>
    <t>Westman Village Renewal Project</t>
  </si>
  <si>
    <t>Counseling Services, Inc.</t>
  </si>
  <si>
    <t>CSI Woodbridge Renewal project FY 2012</t>
  </si>
  <si>
    <t>Milbridge Harbor Apartments</t>
  </si>
  <si>
    <t>MCoC Planning Application</t>
  </si>
  <si>
    <t>Cash</t>
  </si>
  <si>
    <t>In-Kind</t>
  </si>
  <si>
    <t>In Kind</t>
  </si>
  <si>
    <t>Agency</t>
  </si>
  <si>
    <t>Project Name</t>
  </si>
  <si>
    <t>Total Request</t>
  </si>
  <si>
    <t>Maine 1-13</t>
  </si>
  <si>
    <t>Maine 2-13</t>
  </si>
  <si>
    <t>Penobscot 1-13</t>
  </si>
  <si>
    <t>SB SHI -13</t>
  </si>
  <si>
    <t>Total A</t>
  </si>
  <si>
    <t>Total B</t>
  </si>
  <si>
    <t>Total Match</t>
  </si>
  <si>
    <t>Required Match</t>
  </si>
  <si>
    <t>Difference</t>
  </si>
  <si>
    <t>150% of Leverage</t>
  </si>
  <si>
    <t>Grand Total for Leveraging</t>
  </si>
  <si>
    <t>Leveraging Worksheet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</si>
</sst>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5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top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164" fontId="5" fillId="0" borderId="2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 applyProtection="1">
      <alignment horizontal="center" vertical="top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2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2" xfId="0" applyNumberFormat="1" applyFont="1" applyFill="1" applyBorder="1" applyAlignment="1" applyProtection="1">
      <alignment horizontal="center" vertical="top"/>
      <protection locked="0"/>
    </xf>
    <xf numFmtId="165" fontId="3" fillId="2" borderId="2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165" fontId="6" fillId="0" borderId="2" xfId="0" applyNumberFormat="1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2" xfId="0" applyFill="1" applyBorder="1"/>
    <xf numFmtId="165" fontId="0" fillId="0" borderId="0" xfId="0" applyNumberFormat="1"/>
    <xf numFmtId="164" fontId="0" fillId="0" borderId="0" xfId="0" applyNumberFormat="1"/>
    <xf numFmtId="0" fontId="1" fillId="0" borderId="2" xfId="0" applyFont="1" applyBorder="1" applyAlignment="1">
      <alignment horizontal="center" wrapText="1"/>
    </xf>
    <xf numFmtId="165" fontId="1" fillId="0" borderId="0" xfId="0" applyNumberFormat="1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wDev\Programs\Homelessness\Collaborative%20Applicant%202013\GIW%202013\2013%20GIW%20ME-500%20FINAL%209-16-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efinitions"/>
      <sheetName val="FY2013 GIW"/>
      <sheetName val="Rental Assistance Worksheet"/>
    </sheetNames>
    <sheetDataSet>
      <sheetData sheetId="0"/>
      <sheetData sheetId="1"/>
      <sheetData sheetId="2">
        <row r="13">
          <cell r="BG13">
            <v>29616</v>
          </cell>
        </row>
        <row r="14">
          <cell r="BG14">
            <v>9819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C4" sqref="C4"/>
    </sheetView>
  </sheetViews>
  <sheetFormatPr defaultRowHeight="15"/>
  <cols>
    <col min="2" max="2" width="20.28515625" customWidth="1"/>
    <col min="3" max="3" width="42.5703125" customWidth="1"/>
    <col min="4" max="8" width="20.85546875" customWidth="1"/>
    <col min="9" max="10" width="16" customWidth="1"/>
    <col min="11" max="11" width="23" customWidth="1"/>
  </cols>
  <sheetData>
    <row r="1" spans="1:11" ht="15.75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>
      <c r="B2" s="3" t="s">
        <v>1</v>
      </c>
    </row>
    <row r="3" spans="1:11">
      <c r="B3" s="3" t="s">
        <v>0</v>
      </c>
      <c r="C3" s="29">
        <v>7670722</v>
      </c>
    </row>
    <row r="4" spans="1:11" ht="15.75">
      <c r="B4" s="4" t="s">
        <v>57</v>
      </c>
      <c r="C4" s="1">
        <f>C3*1.5</f>
        <v>11506083</v>
      </c>
      <c r="D4" s="1"/>
      <c r="E4" s="1"/>
      <c r="F4" s="1"/>
      <c r="G4" s="1"/>
      <c r="H4" s="1"/>
    </row>
    <row r="5" spans="1:11" ht="15.75">
      <c r="B5" s="4"/>
      <c r="C5" s="1"/>
      <c r="D5" s="1"/>
      <c r="E5" s="1"/>
      <c r="F5" s="1"/>
      <c r="G5" s="1"/>
      <c r="H5" s="1"/>
    </row>
    <row r="6" spans="1:11" ht="15.75">
      <c r="B6" s="4"/>
      <c r="C6" s="1"/>
      <c r="D6" s="1"/>
      <c r="E6" s="1"/>
      <c r="F6" s="1"/>
      <c r="G6" s="1"/>
      <c r="H6" s="1"/>
    </row>
    <row r="7" spans="1:11" ht="30">
      <c r="A7" s="10"/>
      <c r="B7" s="11" t="s">
        <v>45</v>
      </c>
      <c r="C7" s="11" t="s">
        <v>46</v>
      </c>
      <c r="D7" s="11" t="s">
        <v>42</v>
      </c>
      <c r="E7" s="11" t="s">
        <v>43</v>
      </c>
      <c r="F7" s="11" t="s">
        <v>52</v>
      </c>
      <c r="G7" s="11" t="s">
        <v>42</v>
      </c>
      <c r="H7" s="11" t="s">
        <v>44</v>
      </c>
      <c r="I7" s="11" t="s">
        <v>53</v>
      </c>
      <c r="J7" s="31" t="s">
        <v>58</v>
      </c>
      <c r="K7" s="12" t="s">
        <v>47</v>
      </c>
    </row>
    <row r="8" spans="1:11" ht="15.75">
      <c r="A8" s="10">
        <v>1</v>
      </c>
      <c r="B8" s="5" t="s">
        <v>2</v>
      </c>
      <c r="C8" s="5" t="s">
        <v>3</v>
      </c>
      <c r="D8" s="14">
        <v>0</v>
      </c>
      <c r="E8" s="14">
        <v>817525</v>
      </c>
      <c r="F8" s="14">
        <f>D8+E8</f>
        <v>817525</v>
      </c>
      <c r="G8" s="14">
        <v>0</v>
      </c>
      <c r="H8" s="14">
        <v>0</v>
      </c>
      <c r="I8" s="18">
        <f>G8+H8</f>
        <v>0</v>
      </c>
      <c r="J8" s="22">
        <f>F8+I8</f>
        <v>817525</v>
      </c>
      <c r="K8" s="8">
        <v>334211</v>
      </c>
    </row>
    <row r="9" spans="1:11" ht="15.75">
      <c r="A9" s="10">
        <v>2</v>
      </c>
      <c r="B9" s="6" t="s">
        <v>2</v>
      </c>
      <c r="C9" s="6" t="s">
        <v>4</v>
      </c>
      <c r="D9" s="19">
        <v>0</v>
      </c>
      <c r="E9" s="15">
        <v>494167</v>
      </c>
      <c r="F9" s="14">
        <f t="shared" ref="F9:F37" si="0">D9+E9</f>
        <v>494167</v>
      </c>
      <c r="G9" s="15">
        <v>0</v>
      </c>
      <c r="H9" s="15">
        <v>0</v>
      </c>
      <c r="I9" s="18">
        <f t="shared" ref="I9:I37" si="1">G9+H9</f>
        <v>0</v>
      </c>
      <c r="J9" s="22">
        <f t="shared" ref="J9:J37" si="2">F9+I9</f>
        <v>494167</v>
      </c>
      <c r="K9" s="8">
        <v>32518</v>
      </c>
    </row>
    <row r="10" spans="1:11" ht="15.75">
      <c r="A10" s="10">
        <v>3</v>
      </c>
      <c r="B10" s="7" t="s">
        <v>5</v>
      </c>
      <c r="C10" s="7" t="s">
        <v>6</v>
      </c>
      <c r="D10" s="20">
        <v>53035</v>
      </c>
      <c r="E10" s="16">
        <v>0</v>
      </c>
      <c r="F10" s="14">
        <f t="shared" si="0"/>
        <v>53035</v>
      </c>
      <c r="G10" s="16">
        <v>829700</v>
      </c>
      <c r="H10" s="16">
        <v>0</v>
      </c>
      <c r="I10" s="18">
        <f t="shared" si="1"/>
        <v>829700</v>
      </c>
      <c r="J10" s="22">
        <f t="shared" si="2"/>
        <v>882735</v>
      </c>
      <c r="K10" s="8">
        <v>34751</v>
      </c>
    </row>
    <row r="11" spans="1:11" ht="30">
      <c r="A11" s="10">
        <v>4</v>
      </c>
      <c r="B11" s="7" t="s">
        <v>7</v>
      </c>
      <c r="C11" s="13" t="s">
        <v>8</v>
      </c>
      <c r="D11" s="17">
        <v>5201</v>
      </c>
      <c r="E11" s="14">
        <v>0</v>
      </c>
      <c r="F11" s="14">
        <f t="shared" si="0"/>
        <v>5201</v>
      </c>
      <c r="G11" s="14">
        <v>0</v>
      </c>
      <c r="H11" s="14">
        <v>26000</v>
      </c>
      <c r="I11" s="18">
        <f t="shared" si="1"/>
        <v>26000</v>
      </c>
      <c r="J11" s="22">
        <f t="shared" si="2"/>
        <v>31201</v>
      </c>
      <c r="K11" s="8">
        <v>20805</v>
      </c>
    </row>
    <row r="12" spans="1:11" ht="15.75">
      <c r="A12" s="10">
        <v>5</v>
      </c>
      <c r="B12" s="7" t="s">
        <v>2</v>
      </c>
      <c r="C12" s="7" t="s">
        <v>9</v>
      </c>
      <c r="D12" s="17">
        <v>0</v>
      </c>
      <c r="E12" s="14">
        <v>1293277</v>
      </c>
      <c r="F12" s="14">
        <f t="shared" si="0"/>
        <v>1293277</v>
      </c>
      <c r="G12" s="14">
        <v>0</v>
      </c>
      <c r="H12" s="14">
        <v>0</v>
      </c>
      <c r="I12" s="18">
        <f t="shared" si="1"/>
        <v>0</v>
      </c>
      <c r="J12" s="22">
        <f t="shared" si="2"/>
        <v>1293277</v>
      </c>
      <c r="K12" s="8">
        <v>391990</v>
      </c>
    </row>
    <row r="13" spans="1:11" ht="15.75">
      <c r="A13" s="10">
        <v>6</v>
      </c>
      <c r="B13" s="7" t="s">
        <v>2</v>
      </c>
      <c r="C13" s="7" t="s">
        <v>10</v>
      </c>
      <c r="D13" s="17">
        <v>0</v>
      </c>
      <c r="E13" s="14">
        <v>939204</v>
      </c>
      <c r="F13" s="14">
        <f t="shared" si="0"/>
        <v>939204</v>
      </c>
      <c r="G13" s="14">
        <v>0</v>
      </c>
      <c r="H13" s="14">
        <v>0</v>
      </c>
      <c r="I13" s="18">
        <f t="shared" si="1"/>
        <v>0</v>
      </c>
      <c r="J13" s="22">
        <f t="shared" si="2"/>
        <v>939204</v>
      </c>
      <c r="K13" s="8">
        <v>117535</v>
      </c>
    </row>
    <row r="14" spans="1:11" ht="15.75">
      <c r="A14" s="10">
        <v>7</v>
      </c>
      <c r="B14" s="7" t="s">
        <v>11</v>
      </c>
      <c r="C14" s="7" t="s">
        <v>12</v>
      </c>
      <c r="D14" s="17">
        <v>22356</v>
      </c>
      <c r="E14" s="14">
        <v>0</v>
      </c>
      <c r="F14" s="14">
        <f t="shared" si="0"/>
        <v>22356</v>
      </c>
      <c r="G14" s="14">
        <v>0</v>
      </c>
      <c r="H14" s="14">
        <v>0</v>
      </c>
      <c r="I14" s="18">
        <f t="shared" si="1"/>
        <v>0</v>
      </c>
      <c r="J14" s="22">
        <f t="shared" si="2"/>
        <v>22356</v>
      </c>
      <c r="K14" s="8">
        <f>'[1]FY2013 GIW'!$BG$13</f>
        <v>29616</v>
      </c>
    </row>
    <row r="15" spans="1:11" ht="15.75">
      <c r="A15" s="10">
        <v>8</v>
      </c>
      <c r="B15" s="7" t="s">
        <v>13</v>
      </c>
      <c r="C15" s="7" t="s">
        <v>51</v>
      </c>
      <c r="D15" s="17">
        <v>0</v>
      </c>
      <c r="E15" s="14">
        <v>58752</v>
      </c>
      <c r="F15" s="14">
        <f t="shared" si="0"/>
        <v>58752</v>
      </c>
      <c r="G15" s="14">
        <v>0</v>
      </c>
      <c r="H15" s="14">
        <v>0</v>
      </c>
      <c r="I15" s="18">
        <f t="shared" si="1"/>
        <v>0</v>
      </c>
      <c r="J15" s="22">
        <f t="shared" si="2"/>
        <v>58752</v>
      </c>
      <c r="K15" s="8">
        <v>62582</v>
      </c>
    </row>
    <row r="16" spans="1:11" ht="15.75">
      <c r="A16" s="10">
        <v>9</v>
      </c>
      <c r="B16" s="7" t="s">
        <v>13</v>
      </c>
      <c r="C16" s="7" t="s">
        <v>48</v>
      </c>
      <c r="D16" s="17">
        <v>0</v>
      </c>
      <c r="E16" s="14">
        <v>2699388</v>
      </c>
      <c r="F16" s="14">
        <f t="shared" si="0"/>
        <v>2699388</v>
      </c>
      <c r="G16" s="14">
        <v>0</v>
      </c>
      <c r="H16" s="14">
        <v>0</v>
      </c>
      <c r="I16" s="18">
        <f t="shared" si="1"/>
        <v>0</v>
      </c>
      <c r="J16" s="22">
        <f t="shared" si="2"/>
        <v>2699388</v>
      </c>
      <c r="K16" s="8">
        <v>2858146</v>
      </c>
    </row>
    <row r="17" spans="1:11" ht="15.75">
      <c r="A17" s="10">
        <v>10</v>
      </c>
      <c r="B17" s="7" t="s">
        <v>13</v>
      </c>
      <c r="C17" s="7" t="s">
        <v>49</v>
      </c>
      <c r="D17" s="17">
        <v>0</v>
      </c>
      <c r="E17" s="14">
        <v>1798284</v>
      </c>
      <c r="F17" s="14">
        <f t="shared" si="0"/>
        <v>1798284</v>
      </c>
      <c r="G17" s="14">
        <v>0</v>
      </c>
      <c r="H17" s="14">
        <v>0</v>
      </c>
      <c r="I17" s="18">
        <f t="shared" si="1"/>
        <v>0</v>
      </c>
      <c r="J17" s="22">
        <f t="shared" si="2"/>
        <v>1798284</v>
      </c>
      <c r="K17" s="8">
        <v>1915956</v>
      </c>
    </row>
    <row r="18" spans="1:11" ht="15.75">
      <c r="A18" s="10">
        <v>11</v>
      </c>
      <c r="B18" s="7" t="s">
        <v>13</v>
      </c>
      <c r="C18" s="7" t="s">
        <v>50</v>
      </c>
      <c r="D18" s="17">
        <v>0</v>
      </c>
      <c r="E18" s="14">
        <v>431256</v>
      </c>
      <c r="F18" s="14">
        <f t="shared" si="0"/>
        <v>431256</v>
      </c>
      <c r="G18" s="14">
        <v>0</v>
      </c>
      <c r="H18" s="14">
        <v>0</v>
      </c>
      <c r="I18" s="18">
        <f t="shared" si="1"/>
        <v>0</v>
      </c>
      <c r="J18" s="22">
        <f t="shared" si="2"/>
        <v>431256</v>
      </c>
      <c r="K18" s="8">
        <v>458648</v>
      </c>
    </row>
    <row r="19" spans="1:11" ht="15.75">
      <c r="A19" s="10">
        <v>12</v>
      </c>
      <c r="B19" s="7" t="s">
        <v>14</v>
      </c>
      <c r="C19" s="7" t="s">
        <v>15</v>
      </c>
      <c r="D19" s="17">
        <v>3324</v>
      </c>
      <c r="E19" s="14">
        <v>0</v>
      </c>
      <c r="F19" s="14">
        <f t="shared" si="0"/>
        <v>3324</v>
      </c>
      <c r="G19" s="14">
        <v>0</v>
      </c>
      <c r="H19" s="14">
        <v>0</v>
      </c>
      <c r="I19" s="18">
        <f t="shared" si="1"/>
        <v>0</v>
      </c>
      <c r="J19" s="22">
        <f t="shared" si="2"/>
        <v>3324</v>
      </c>
      <c r="K19" s="8">
        <f>'[1]FY2013 GIW'!$BG$14</f>
        <v>9819</v>
      </c>
    </row>
    <row r="20" spans="1:11" ht="15.75">
      <c r="A20" s="10">
        <v>13</v>
      </c>
      <c r="B20" s="7" t="s">
        <v>16</v>
      </c>
      <c r="C20" s="7" t="s">
        <v>17</v>
      </c>
      <c r="D20" s="17">
        <v>58354</v>
      </c>
      <c r="E20" s="14">
        <v>27868</v>
      </c>
      <c r="F20" s="14">
        <f t="shared" si="0"/>
        <v>86222</v>
      </c>
      <c r="G20" s="14">
        <v>0</v>
      </c>
      <c r="H20" s="14">
        <v>0</v>
      </c>
      <c r="I20" s="18">
        <f t="shared" si="1"/>
        <v>0</v>
      </c>
      <c r="J20" s="22">
        <f t="shared" si="2"/>
        <v>86222</v>
      </c>
      <c r="K20" s="8">
        <v>344888</v>
      </c>
    </row>
    <row r="21" spans="1:11" ht="15.75">
      <c r="A21" s="10">
        <v>14</v>
      </c>
      <c r="B21" s="7" t="s">
        <v>18</v>
      </c>
      <c r="C21" s="7" t="s">
        <v>19</v>
      </c>
      <c r="D21" s="17">
        <v>27787</v>
      </c>
      <c r="E21" s="14">
        <v>0</v>
      </c>
      <c r="F21" s="14">
        <f t="shared" si="0"/>
        <v>27787</v>
      </c>
      <c r="G21" s="14">
        <v>0</v>
      </c>
      <c r="H21" s="14">
        <v>0</v>
      </c>
      <c r="I21" s="18">
        <f t="shared" si="1"/>
        <v>0</v>
      </c>
      <c r="J21" s="22">
        <f t="shared" si="2"/>
        <v>27787</v>
      </c>
      <c r="K21" s="8">
        <v>107256</v>
      </c>
    </row>
    <row r="22" spans="1:11" ht="15.75">
      <c r="A22" s="10">
        <v>15</v>
      </c>
      <c r="B22" s="7" t="s">
        <v>20</v>
      </c>
      <c r="C22" s="7" t="s">
        <v>21</v>
      </c>
      <c r="D22" s="17">
        <v>37747</v>
      </c>
      <c r="E22" s="14">
        <v>0</v>
      </c>
      <c r="F22" s="14">
        <f t="shared" si="0"/>
        <v>37747</v>
      </c>
      <c r="G22" s="14">
        <v>153000</v>
      </c>
      <c r="H22" s="14">
        <v>0</v>
      </c>
      <c r="I22" s="18">
        <f t="shared" si="1"/>
        <v>153000</v>
      </c>
      <c r="J22" s="22">
        <f t="shared" si="2"/>
        <v>190747</v>
      </c>
      <c r="K22" s="8">
        <v>109280</v>
      </c>
    </row>
    <row r="23" spans="1:11" ht="15.75">
      <c r="A23" s="10">
        <v>16</v>
      </c>
      <c r="B23" s="7" t="s">
        <v>20</v>
      </c>
      <c r="C23" s="7" t="s">
        <v>22</v>
      </c>
      <c r="D23" s="17">
        <v>8589</v>
      </c>
      <c r="E23" s="14">
        <v>0</v>
      </c>
      <c r="F23" s="14">
        <f t="shared" si="0"/>
        <v>8589</v>
      </c>
      <c r="G23" s="14">
        <v>0</v>
      </c>
      <c r="H23" s="14">
        <v>96300</v>
      </c>
      <c r="I23" s="18">
        <f t="shared" si="1"/>
        <v>96300</v>
      </c>
      <c r="J23" s="22">
        <f t="shared" si="2"/>
        <v>104889</v>
      </c>
      <c r="K23" s="8">
        <v>32697</v>
      </c>
    </row>
    <row r="24" spans="1:11" ht="15.75">
      <c r="A24" s="10">
        <v>17</v>
      </c>
      <c r="B24" s="7" t="s">
        <v>20</v>
      </c>
      <c r="C24" s="7" t="s">
        <v>23</v>
      </c>
      <c r="D24" s="17">
        <v>55068</v>
      </c>
      <c r="E24" s="14">
        <v>0</v>
      </c>
      <c r="F24" s="14">
        <f t="shared" si="0"/>
        <v>55068</v>
      </c>
      <c r="G24" s="14">
        <v>0</v>
      </c>
      <c r="H24" s="14">
        <v>146000</v>
      </c>
      <c r="I24" s="18">
        <f t="shared" si="1"/>
        <v>146000</v>
      </c>
      <c r="J24" s="22">
        <f t="shared" si="2"/>
        <v>201068</v>
      </c>
      <c r="K24" s="8">
        <v>97526</v>
      </c>
    </row>
    <row r="25" spans="1:11" ht="15.75">
      <c r="A25" s="10">
        <v>18</v>
      </c>
      <c r="B25" s="7" t="s">
        <v>13</v>
      </c>
      <c r="C25" s="7" t="s">
        <v>24</v>
      </c>
      <c r="D25" s="17">
        <v>0</v>
      </c>
      <c r="E25" s="14">
        <v>85800</v>
      </c>
      <c r="F25" s="14">
        <f t="shared" si="0"/>
        <v>85800</v>
      </c>
      <c r="G25" s="14">
        <v>0</v>
      </c>
      <c r="H25" s="14">
        <v>0</v>
      </c>
      <c r="I25" s="18">
        <f t="shared" si="1"/>
        <v>0</v>
      </c>
      <c r="J25" s="22">
        <f t="shared" si="2"/>
        <v>85800</v>
      </c>
      <c r="K25" s="8">
        <v>91567</v>
      </c>
    </row>
    <row r="26" spans="1:11" ht="15.75">
      <c r="A26" s="10">
        <v>19</v>
      </c>
      <c r="B26" s="7" t="s">
        <v>25</v>
      </c>
      <c r="C26" s="7" t="s">
        <v>26</v>
      </c>
      <c r="D26" s="17">
        <v>15299</v>
      </c>
      <c r="E26" s="14">
        <v>0</v>
      </c>
      <c r="F26" s="14">
        <f t="shared" si="0"/>
        <v>15299</v>
      </c>
      <c r="G26" s="14">
        <v>0</v>
      </c>
      <c r="H26" s="14">
        <v>0</v>
      </c>
      <c r="I26" s="18">
        <f t="shared" si="1"/>
        <v>0</v>
      </c>
      <c r="J26" s="22">
        <f t="shared" si="2"/>
        <v>15299</v>
      </c>
      <c r="K26" s="8">
        <v>72279</v>
      </c>
    </row>
    <row r="27" spans="1:11" s="27" customFormat="1" ht="15.75">
      <c r="A27" s="28">
        <v>20</v>
      </c>
      <c r="B27" s="24" t="s">
        <v>14</v>
      </c>
      <c r="C27" s="24" t="s">
        <v>27</v>
      </c>
      <c r="D27" s="25">
        <v>3257</v>
      </c>
      <c r="E27" s="26">
        <v>0</v>
      </c>
      <c r="F27" s="14">
        <f t="shared" si="0"/>
        <v>3257</v>
      </c>
      <c r="G27" s="26">
        <v>0</v>
      </c>
      <c r="H27" s="26">
        <v>0</v>
      </c>
      <c r="I27" s="21">
        <f t="shared" si="1"/>
        <v>0</v>
      </c>
      <c r="J27" s="23">
        <f t="shared" si="2"/>
        <v>3257</v>
      </c>
      <c r="K27" s="8">
        <v>9769</v>
      </c>
    </row>
    <row r="28" spans="1:11" ht="15.75">
      <c r="A28" s="10">
        <v>21</v>
      </c>
      <c r="B28" s="7" t="s">
        <v>28</v>
      </c>
      <c r="C28" s="7" t="s">
        <v>29</v>
      </c>
      <c r="D28" s="17">
        <v>61485</v>
      </c>
      <c r="E28" s="14">
        <v>0</v>
      </c>
      <c r="F28" s="14">
        <f t="shared" si="0"/>
        <v>61485</v>
      </c>
      <c r="G28" s="14">
        <v>0</v>
      </c>
      <c r="H28" s="14">
        <v>0</v>
      </c>
      <c r="I28" s="18">
        <f t="shared" si="1"/>
        <v>0</v>
      </c>
      <c r="J28" s="22">
        <f t="shared" si="2"/>
        <v>61485</v>
      </c>
      <c r="K28" s="8">
        <v>164339</v>
      </c>
    </row>
    <row r="29" spans="1:11" ht="15.75">
      <c r="A29" s="10">
        <v>22</v>
      </c>
      <c r="B29" s="7" t="s">
        <v>18</v>
      </c>
      <c r="C29" s="7" t="s">
        <v>30</v>
      </c>
      <c r="D29" s="17">
        <v>3000</v>
      </c>
      <c r="E29" s="14">
        <v>0</v>
      </c>
      <c r="F29" s="14">
        <f t="shared" si="0"/>
        <v>3000</v>
      </c>
      <c r="G29" s="14">
        <v>0</v>
      </c>
      <c r="H29" s="14">
        <v>0</v>
      </c>
      <c r="I29" s="18">
        <f t="shared" si="1"/>
        <v>0</v>
      </c>
      <c r="J29" s="22">
        <f t="shared" si="2"/>
        <v>3000</v>
      </c>
      <c r="K29" s="8">
        <v>7992</v>
      </c>
    </row>
    <row r="30" spans="1:11" ht="15.75">
      <c r="A30" s="10">
        <v>23</v>
      </c>
      <c r="B30" s="7" t="s">
        <v>31</v>
      </c>
      <c r="C30" s="7" t="s">
        <v>32</v>
      </c>
      <c r="D30" s="17">
        <v>6978</v>
      </c>
      <c r="E30" s="14">
        <v>0</v>
      </c>
      <c r="F30" s="14">
        <f t="shared" si="0"/>
        <v>6978</v>
      </c>
      <c r="G30" s="14">
        <v>0</v>
      </c>
      <c r="H30" s="14">
        <v>0</v>
      </c>
      <c r="I30" s="18">
        <f t="shared" si="1"/>
        <v>0</v>
      </c>
      <c r="J30" s="22">
        <f t="shared" si="2"/>
        <v>6978</v>
      </c>
      <c r="K30" s="8">
        <v>16283</v>
      </c>
    </row>
    <row r="31" spans="1:11" ht="15.75">
      <c r="A31" s="10">
        <v>24</v>
      </c>
      <c r="B31" s="7" t="s">
        <v>31</v>
      </c>
      <c r="C31" s="7" t="s">
        <v>33</v>
      </c>
      <c r="D31" s="17">
        <v>1745</v>
      </c>
      <c r="E31" s="14">
        <v>0</v>
      </c>
      <c r="F31" s="14">
        <f t="shared" si="0"/>
        <v>1745</v>
      </c>
      <c r="G31" s="14">
        <v>0</v>
      </c>
      <c r="H31" s="14">
        <v>0</v>
      </c>
      <c r="I31" s="18">
        <f t="shared" si="1"/>
        <v>0</v>
      </c>
      <c r="J31" s="22">
        <f t="shared" si="2"/>
        <v>1745</v>
      </c>
      <c r="K31" s="8">
        <v>6727</v>
      </c>
    </row>
    <row r="32" spans="1:11" ht="15.75">
      <c r="A32" s="10">
        <v>25</v>
      </c>
      <c r="B32" s="7" t="s">
        <v>18</v>
      </c>
      <c r="C32" s="7" t="s">
        <v>34</v>
      </c>
      <c r="D32" s="17">
        <v>24343</v>
      </c>
      <c r="E32" s="14">
        <v>0</v>
      </c>
      <c r="F32" s="14">
        <f t="shared" si="0"/>
        <v>24343</v>
      </c>
      <c r="G32" s="14">
        <v>0</v>
      </c>
      <c r="H32" s="14">
        <v>0</v>
      </c>
      <c r="I32" s="18">
        <f t="shared" si="1"/>
        <v>0</v>
      </c>
      <c r="J32" s="22">
        <f t="shared" si="2"/>
        <v>24343</v>
      </c>
      <c r="K32" s="8">
        <v>97370</v>
      </c>
    </row>
    <row r="33" spans="1:11" ht="15.75">
      <c r="A33" s="10">
        <v>26</v>
      </c>
      <c r="B33" s="7" t="s">
        <v>35</v>
      </c>
      <c r="C33" s="7" t="s">
        <v>36</v>
      </c>
      <c r="D33" s="17">
        <v>0</v>
      </c>
      <c r="E33" s="14">
        <v>7200</v>
      </c>
      <c r="F33" s="14">
        <f t="shared" si="0"/>
        <v>7200</v>
      </c>
      <c r="G33" s="14">
        <v>0</v>
      </c>
      <c r="H33" s="14">
        <v>0</v>
      </c>
      <c r="I33" s="18">
        <f t="shared" si="1"/>
        <v>0</v>
      </c>
      <c r="J33" s="22">
        <f t="shared" si="2"/>
        <v>7200</v>
      </c>
      <c r="K33" s="8">
        <v>26798</v>
      </c>
    </row>
    <row r="34" spans="1:11" ht="15.75">
      <c r="A34" s="10">
        <v>27</v>
      </c>
      <c r="B34" s="7" t="s">
        <v>25</v>
      </c>
      <c r="C34" s="7" t="s">
        <v>37</v>
      </c>
      <c r="D34" s="17">
        <v>2133</v>
      </c>
      <c r="E34" s="14">
        <v>0</v>
      </c>
      <c r="F34" s="14">
        <f t="shared" si="0"/>
        <v>2133</v>
      </c>
      <c r="G34" s="14">
        <v>0</v>
      </c>
      <c r="H34" s="14">
        <v>0</v>
      </c>
      <c r="I34" s="18">
        <f t="shared" si="1"/>
        <v>0</v>
      </c>
      <c r="J34" s="22">
        <f t="shared" si="2"/>
        <v>2133</v>
      </c>
      <c r="K34" s="8">
        <v>12391</v>
      </c>
    </row>
    <row r="35" spans="1:11" ht="15.75">
      <c r="A35" s="10">
        <v>28</v>
      </c>
      <c r="B35" s="7" t="s">
        <v>38</v>
      </c>
      <c r="C35" s="7" t="s">
        <v>39</v>
      </c>
      <c r="D35" s="17">
        <v>377690</v>
      </c>
      <c r="E35" s="14">
        <v>0</v>
      </c>
      <c r="F35" s="14">
        <f t="shared" si="0"/>
        <v>377690</v>
      </c>
      <c r="G35" s="14">
        <v>0</v>
      </c>
      <c r="H35" s="14">
        <v>0</v>
      </c>
      <c r="I35" s="18">
        <f t="shared" si="1"/>
        <v>0</v>
      </c>
      <c r="J35" s="22">
        <f t="shared" si="2"/>
        <v>377690</v>
      </c>
      <c r="K35" s="8">
        <v>68247</v>
      </c>
    </row>
    <row r="36" spans="1:11" ht="15.75">
      <c r="A36" s="10">
        <v>29</v>
      </c>
      <c r="B36" s="7" t="s">
        <v>40</v>
      </c>
      <c r="C36" s="7" t="s">
        <v>40</v>
      </c>
      <c r="D36" s="17">
        <v>20000</v>
      </c>
      <c r="E36" s="14">
        <v>0</v>
      </c>
      <c r="F36" s="14">
        <f t="shared" si="0"/>
        <v>20000</v>
      </c>
      <c r="G36" s="14">
        <v>0</v>
      </c>
      <c r="H36" s="14">
        <v>0</v>
      </c>
      <c r="I36" s="18">
        <f t="shared" si="1"/>
        <v>0</v>
      </c>
      <c r="J36" s="22">
        <f t="shared" si="2"/>
        <v>20000</v>
      </c>
      <c r="K36" s="8">
        <v>29903</v>
      </c>
    </row>
    <row r="37" spans="1:11" ht="15.75">
      <c r="A37" s="10">
        <v>30</v>
      </c>
      <c r="B37" s="7" t="s">
        <v>16</v>
      </c>
      <c r="C37" s="7" t="s">
        <v>41</v>
      </c>
      <c r="D37" s="17">
        <v>0</v>
      </c>
      <c r="E37" s="17">
        <v>22750</v>
      </c>
      <c r="F37" s="14">
        <f t="shared" si="0"/>
        <v>22750</v>
      </c>
      <c r="G37" s="17">
        <v>0</v>
      </c>
      <c r="H37" s="17">
        <v>0</v>
      </c>
      <c r="I37" s="18">
        <f t="shared" si="1"/>
        <v>0</v>
      </c>
      <c r="J37" s="22">
        <f t="shared" si="2"/>
        <v>22750</v>
      </c>
      <c r="K37" s="8">
        <v>90885</v>
      </c>
    </row>
    <row r="39" spans="1:11">
      <c r="I39" s="2" t="s">
        <v>54</v>
      </c>
      <c r="J39" s="32">
        <f>SUM(J8:J38)</f>
        <v>10713862</v>
      </c>
      <c r="K39" s="30"/>
    </row>
    <row r="40" spans="1:11">
      <c r="I40" s="2" t="s">
        <v>55</v>
      </c>
      <c r="J40" s="32">
        <f>C4</f>
        <v>11506083</v>
      </c>
    </row>
    <row r="41" spans="1:11">
      <c r="I41" s="2" t="s">
        <v>56</v>
      </c>
      <c r="J41" s="32">
        <f>J40-J39</f>
        <v>792221</v>
      </c>
      <c r="K41" s="9"/>
    </row>
    <row r="42" spans="1:11">
      <c r="K42" s="30">
        <f>K41-K39</f>
        <v>0</v>
      </c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Maine State Housing Authority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ppaladino</dc:creator>
  <cp:lastModifiedBy>ppaladino</cp:lastModifiedBy>
  <dcterms:created xsi:type="dcterms:W3CDTF">2014-01-16T15:58:42Z</dcterms:created>
  <dcterms:modified xsi:type="dcterms:W3CDTF">2014-01-17T21:07:53Z</dcterms:modified>
</cp:coreProperties>
</file>