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60" windowWidth="11355" windowHeight="5385"/>
  </bookViews>
  <sheets>
    <sheet name="Ranking Spreadsheet A" sheetId="1" r:id="rId1"/>
  </sheets>
  <externalReferences>
    <externalReference r:id="rId2"/>
  </externalReferences>
  <calcPr calcId="145621"/>
</workbook>
</file>

<file path=xl/calcChain.xml><?xml version="1.0" encoding="utf-8"?>
<calcChain xmlns="http://schemas.openxmlformats.org/spreadsheetml/2006/main">
  <c r="K3" i="1"/>
  <c r="K4" s="1"/>
  <c r="J7"/>
  <c r="J8" s="1"/>
  <c r="J9" s="1"/>
  <c r="J10" s="1"/>
  <c r="J11" s="1"/>
  <c r="J12" s="1"/>
  <c r="I13"/>
  <c r="I18"/>
  <c r="I37"/>
  <c r="I38"/>
  <c r="J13" l="1"/>
  <c r="J14" s="1"/>
  <c r="J15" s="1"/>
  <c r="J16" s="1"/>
  <c r="J17" s="1"/>
  <c r="J18" s="1"/>
  <c r="J19" s="1"/>
  <c r="J20" s="1"/>
  <c r="J21" s="1"/>
  <c r="J22" s="1"/>
  <c r="J23" s="1"/>
  <c r="J24" s="1"/>
  <c r="J25" s="1"/>
  <c r="J26" s="1"/>
  <c r="J27" s="1"/>
  <c r="J28" s="1"/>
  <c r="J30" s="1"/>
  <c r="J29" s="1"/>
  <c r="J34" s="1"/>
  <c r="J31" s="1"/>
  <c r="J32" s="1"/>
  <c r="J33" s="1"/>
  <c r="J35" s="1"/>
  <c r="J36" s="1"/>
  <c r="K29"/>
</calcChain>
</file>

<file path=xl/comments1.xml><?xml version="1.0" encoding="utf-8"?>
<comments xmlns="http://schemas.openxmlformats.org/spreadsheetml/2006/main">
  <authors>
    <author>atpotts</author>
  </authors>
  <commentList>
    <comment ref="F2" authorId="0">
      <text>
        <r>
          <rPr>
            <b/>
            <sz val="10"/>
            <color indexed="81"/>
            <rFont val="Tahoma"/>
            <family val="2"/>
          </rPr>
          <t xml:space="preserve">CoC's Annual Renewal Demand Amount (ARD). </t>
        </r>
        <r>
          <rPr>
            <sz val="10"/>
            <color indexed="81"/>
            <rFont val="Tahoma"/>
            <family val="2"/>
          </rPr>
          <t xml:space="preserve">
The Continuum’s annual renewal demand is the sum of the annual renewal amounts of all projects eligible within the CoC’s geographic area to apply for renewal in that federal fiscal year’s competition before any adjustments to rental assistance, leasing, and operating line items based on changes to the FMR in the geographic area. </t>
        </r>
        <r>
          <rPr>
            <sz val="11"/>
            <color indexed="81"/>
            <rFont val="Tahoma"/>
            <family val="2"/>
          </rPr>
          <t xml:space="preserve"> 
</t>
        </r>
      </text>
    </comment>
  </commentList>
</comments>
</file>

<file path=xl/sharedStrings.xml><?xml version="1.0" encoding="utf-8"?>
<sst xmlns="http://schemas.openxmlformats.org/spreadsheetml/2006/main" count="135" uniqueCount="65">
  <si>
    <t>CHCS</t>
  </si>
  <si>
    <t>PH</t>
  </si>
  <si>
    <t>Renewal</t>
  </si>
  <si>
    <t>Milbridge Harbor Apartments</t>
  </si>
  <si>
    <t>CSI Woodbridge Renewal project FY 2012</t>
  </si>
  <si>
    <t>Counseling Services, Inc.</t>
  </si>
  <si>
    <t>SSO</t>
  </si>
  <si>
    <t>Tenant Education Program</t>
  </si>
  <si>
    <t>Shaw House</t>
  </si>
  <si>
    <t>Street Outreach and Supportive Services Project</t>
  </si>
  <si>
    <t>19 Pleasant St</t>
  </si>
  <si>
    <t>Tedford Housing</t>
  </si>
  <si>
    <t>19 Everett St</t>
  </si>
  <si>
    <t>Brand New Day</t>
  </si>
  <si>
    <t>York County Shelter Programs, Inc.</t>
  </si>
  <si>
    <t>Shaw House Waterworks Supportive Housing Program</t>
  </si>
  <si>
    <t>n/a</t>
  </si>
  <si>
    <t>New</t>
  </si>
  <si>
    <t>MCoC Planning Application</t>
  </si>
  <si>
    <t>Maine State Housing Authority</t>
  </si>
  <si>
    <t>Westman Village Renewal Project</t>
  </si>
  <si>
    <t>Bread of Life Ministries, Inc.</t>
  </si>
  <si>
    <t>TH</t>
  </si>
  <si>
    <t>Transitional Housing</t>
  </si>
  <si>
    <t>Hope and Justice Project, Inc</t>
  </si>
  <si>
    <t>New Beginnings Transitional Living Program for Homeless Youth 12</t>
  </si>
  <si>
    <t>New Beginnings, Inc.</t>
  </si>
  <si>
    <t>Hope House Penobscot Community Health Care</t>
  </si>
  <si>
    <t>Hope House/PCHC</t>
  </si>
  <si>
    <t>Boothby Renewal Project FY 2012</t>
  </si>
  <si>
    <t>SB YCS-12</t>
  </si>
  <si>
    <t>State of Maine, Department of Health and Human Services</t>
  </si>
  <si>
    <t>Within Transitional Housing</t>
  </si>
  <si>
    <t>Smith Transitional Housing</t>
  </si>
  <si>
    <t>HMIS</t>
  </si>
  <si>
    <t>State of Maine HMIS</t>
  </si>
  <si>
    <t>Hope House 24/PCHC</t>
  </si>
  <si>
    <t>Penobscot 1-12</t>
  </si>
  <si>
    <t>Maine 2-12</t>
  </si>
  <si>
    <t>Maine 1-12</t>
  </si>
  <si>
    <t>SB SHI -12</t>
  </si>
  <si>
    <t>Chalila Apartments</t>
  </si>
  <si>
    <t>OHI</t>
  </si>
  <si>
    <t>Shelter Plus Care TRA 8716</t>
  </si>
  <si>
    <t>City of Bangor</t>
  </si>
  <si>
    <t>Shelter Plus Care TRA Consolidated 8715</t>
  </si>
  <si>
    <t>Permanent Housing for Homeless Veterans with Disabilities</t>
  </si>
  <si>
    <t>Community Housing of Maine, Inc,</t>
  </si>
  <si>
    <t>Mid Maine Supported Housing 12</t>
  </si>
  <si>
    <t>Kennebec  Behavioral Health</t>
  </si>
  <si>
    <t>PRA Northside Apartments</t>
  </si>
  <si>
    <t>Shelter Plus Care TRA Consolidated 8714</t>
  </si>
  <si>
    <t>Running total</t>
  </si>
  <si>
    <t>Amount Requested</t>
  </si>
  <si>
    <t>Component Type</t>
  </si>
  <si>
    <t>Project Type</t>
  </si>
  <si>
    <t>Expiring Grant #</t>
  </si>
  <si>
    <t>Project Name</t>
  </si>
  <si>
    <t>Applicant Name</t>
  </si>
  <si>
    <t>Tier</t>
  </si>
  <si>
    <t>Rank</t>
  </si>
  <si>
    <t>Score</t>
  </si>
  <si>
    <t>Amount for Tier 1</t>
  </si>
  <si>
    <t>CoC's Annual Renewal Demand:</t>
  </si>
  <si>
    <r>
      <t xml:space="preserve">Section 5 - </t>
    </r>
    <r>
      <rPr>
        <b/>
        <sz val="12"/>
        <color rgb="FFFF0000"/>
        <rFont val="Arial"/>
        <family val="2"/>
      </rPr>
      <t>SUMMARY OF COC ELIGIBLE FUNDS</t>
    </r>
  </si>
</sst>
</file>

<file path=xl/styles.xml><?xml version="1.0" encoding="utf-8"?>
<styleSheet xmlns="http://schemas.openxmlformats.org/spreadsheetml/2006/main">
  <numFmts count="3">
    <numFmt numFmtId="44" formatCode="_(&quot;$&quot;* #,##0.00_);_(&quot;$&quot;* \(#,##0.00\);_(&quot;$&quot;* &quot;-&quot;??_);_(@_)"/>
    <numFmt numFmtId="164" formatCode="&quot;$&quot;#,##0.00"/>
    <numFmt numFmtId="165" formatCode="&quot;$&quot;#,##0"/>
  </numFmts>
  <fonts count="17">
    <font>
      <sz val="11"/>
      <color theme="1"/>
      <name val="Calibri"/>
      <family val="2"/>
      <scheme val="minor"/>
    </font>
    <font>
      <sz val="11"/>
      <color theme="1"/>
      <name val="Calibri"/>
      <family val="2"/>
      <scheme val="minor"/>
    </font>
    <font>
      <b/>
      <sz val="11"/>
      <color theme="1"/>
      <name val="Calibri"/>
      <family val="2"/>
      <scheme val="minor"/>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theme="1"/>
      <name val="Calibri"/>
      <family val="2"/>
      <scheme val="minor"/>
    </font>
    <font>
      <b/>
      <sz val="11"/>
      <name val="Arial"/>
      <family val="2"/>
    </font>
    <font>
      <sz val="11"/>
      <name val="Arial"/>
      <family val="2"/>
    </font>
    <font>
      <b/>
      <sz val="12"/>
      <name val="Arial"/>
      <family val="2"/>
    </font>
    <font>
      <b/>
      <sz val="12"/>
      <color rgb="FFFF0000"/>
      <name val="Arial"/>
      <family val="2"/>
    </font>
    <font>
      <b/>
      <sz val="10"/>
      <color indexed="81"/>
      <name val="Tahoma"/>
      <family val="2"/>
    </font>
    <font>
      <sz val="10"/>
      <color indexed="81"/>
      <name val="Tahoma"/>
      <family val="2"/>
    </font>
    <font>
      <sz val="11"/>
      <color indexed="81"/>
      <name val="Tahoma"/>
      <family val="2"/>
    </font>
    <font>
      <sz val="10"/>
      <name val="Arial"/>
      <family val="2"/>
    </font>
    <font>
      <sz val="11"/>
      <color indexed="8"/>
      <name val="Calibri"/>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s>
  <cellStyleXfs count="11">
    <xf numFmtId="0" fontId="0" fillId="0" borderId="0"/>
    <xf numFmtId="44" fontId="15" fillId="0" borderId="0" applyFont="0" applyFill="0" applyBorder="0" applyAlignment="0" applyProtection="0"/>
    <xf numFmtId="44" fontId="16" fillId="0" borderId="0" applyFont="0" applyFill="0" applyBorder="0" applyAlignment="0" applyProtection="0"/>
    <xf numFmtId="0" fontId="15" fillId="0" borderId="0" applyFill="0"/>
    <xf numFmtId="0" fontId="15" fillId="0" borderId="0" applyFill="0"/>
    <xf numFmtId="0" fontId="15" fillId="0" borderId="0" applyFill="0"/>
    <xf numFmtId="0" fontId="15" fillId="0" borderId="0" applyFill="0"/>
    <xf numFmtId="0" fontId="1" fillId="0" borderId="0"/>
    <xf numFmtId="0" fontId="1" fillId="0" borderId="0"/>
    <xf numFmtId="0" fontId="15" fillId="0" borderId="0" applyFill="0"/>
    <xf numFmtId="0" fontId="15" fillId="0" borderId="0" applyFill="0"/>
  </cellStyleXfs>
  <cellXfs count="62">
    <xf numFmtId="0" fontId="0" fillId="0" borderId="0" xfId="0"/>
    <xf numFmtId="0" fontId="0" fillId="0" borderId="0" xfId="0" applyFont="1"/>
    <xf numFmtId="0" fontId="0" fillId="0" borderId="0" xfId="0" applyBorder="1"/>
    <xf numFmtId="0" fontId="3" fillId="0" borderId="0" xfId="0" applyFont="1" applyBorder="1" applyAlignment="1" applyProtection="1">
      <alignment horizontal="center" vertical="center"/>
      <protection locked="0"/>
    </xf>
    <xf numFmtId="0" fontId="0" fillId="0" borderId="0" xfId="0" applyFont="1" applyBorder="1"/>
    <xf numFmtId="164" fontId="0" fillId="0" borderId="0" xfId="0" applyNumberFormat="1" applyBorder="1" applyProtection="1">
      <protection locked="0"/>
    </xf>
    <xf numFmtId="0" fontId="0" fillId="0" borderId="0" xfId="0" applyBorder="1" applyAlignment="1" applyProtection="1">
      <alignment horizontal="center" vertical="center"/>
      <protection locked="0"/>
    </xf>
    <xf numFmtId="0" fontId="0" fillId="0" borderId="0" xfId="0" applyBorder="1" applyProtection="1">
      <protection locked="0"/>
    </xf>
    <xf numFmtId="0" fontId="0" fillId="0" borderId="0" xfId="0" applyFont="1" applyBorder="1" applyAlignment="1" applyProtection="1">
      <alignment wrapText="1"/>
      <protection locked="0"/>
    </xf>
    <xf numFmtId="165" fontId="2" fillId="0" borderId="1" xfId="0" applyNumberFormat="1" applyFont="1" applyBorder="1"/>
    <xf numFmtId="165" fontId="4" fillId="0" borderId="2" xfId="0" applyNumberFormat="1" applyFont="1" applyFill="1" applyBorder="1" applyAlignment="1" applyProtection="1">
      <alignment horizontal="right" vertical="center"/>
      <protection locked="0"/>
    </xf>
    <xf numFmtId="165" fontId="5" fillId="0" borderId="3" xfId="0" applyNumberFormat="1"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14"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protection locked="0"/>
    </xf>
    <xf numFmtId="0" fontId="2" fillId="0" borderId="5"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xf>
    <xf numFmtId="165" fontId="0" fillId="0" borderId="0" xfId="0" applyNumberFormat="1" applyFill="1"/>
    <xf numFmtId="0" fontId="0" fillId="2" borderId="0" xfId="0" applyFill="1"/>
    <xf numFmtId="165" fontId="4" fillId="2" borderId="1" xfId="0" applyNumberFormat="1" applyFont="1" applyFill="1" applyBorder="1" applyAlignment="1" applyProtection="1">
      <alignment horizontal="right" vertical="center"/>
      <protection locked="0"/>
    </xf>
    <xf numFmtId="165" fontId="5"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14"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protection locked="0"/>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0" borderId="5" xfId="0" applyFont="1" applyFill="1" applyBorder="1" applyAlignment="1">
      <alignment horizontal="center"/>
    </xf>
    <xf numFmtId="0" fontId="0" fillId="0" borderId="0" xfId="0" applyFill="1"/>
    <xf numFmtId="165" fontId="6" fillId="0" borderId="3"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14"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left" vertical="center"/>
      <protection locked="0"/>
    </xf>
    <xf numFmtId="0" fontId="2" fillId="0" borderId="1" xfId="0" applyFont="1" applyFill="1" applyBorder="1" applyAlignment="1">
      <alignment horizontal="center"/>
    </xf>
    <xf numFmtId="14" fontId="5" fillId="3" borderId="1" xfId="0" applyNumberFormat="1" applyFont="1" applyFill="1" applyBorder="1" applyAlignment="1" applyProtection="1">
      <alignment horizontal="center" vertical="center"/>
      <protection locked="0"/>
    </xf>
    <xf numFmtId="165" fontId="5" fillId="0" borderId="3" xfId="0" applyNumberFormat="1" applyFont="1" applyFill="1" applyBorder="1" applyAlignment="1" applyProtection="1">
      <alignment horizontal="center" vertical="top"/>
      <protection locked="0"/>
    </xf>
    <xf numFmtId="14" fontId="5" fillId="0" borderId="1" xfId="0" applyNumberFormat="1" applyFont="1" applyFill="1" applyBorder="1" applyAlignment="1" applyProtection="1">
      <alignment horizontal="center" vertical="top"/>
      <protection locked="0"/>
    </xf>
    <xf numFmtId="0" fontId="5" fillId="0" borderId="1" xfId="0" applyFont="1" applyFill="1" applyBorder="1" applyAlignment="1" applyProtection="1">
      <alignment horizontal="left" vertical="top"/>
      <protection locked="0"/>
    </xf>
    <xf numFmtId="165" fontId="2" fillId="0" borderId="4" xfId="0" applyNumberFormat="1" applyFont="1" applyBorder="1"/>
    <xf numFmtId="165" fontId="4" fillId="0" borderId="7" xfId="0" applyNumberFormat="1" applyFont="1" applyFill="1" applyBorder="1" applyAlignment="1" applyProtection="1">
      <alignment horizontal="right" vertical="center"/>
      <protection locked="0"/>
    </xf>
    <xf numFmtId="165" fontId="5" fillId="0" borderId="8" xfId="0" applyNumberFormat="1" applyFont="1" applyFill="1" applyBorder="1" applyAlignment="1" applyProtection="1">
      <alignment horizontal="center" vertical="center"/>
      <protection locked="0"/>
    </xf>
    <xf numFmtId="14" fontId="5" fillId="0" borderId="4" xfId="0"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left" vertical="center"/>
      <protection locked="0"/>
    </xf>
    <xf numFmtId="0" fontId="2" fillId="0" borderId="9" xfId="0" applyFont="1" applyBorder="1" applyAlignment="1">
      <alignment horizontal="center"/>
    </xf>
    <xf numFmtId="0" fontId="2" fillId="0" borderId="4" xfId="0" applyFont="1" applyBorder="1" applyAlignment="1">
      <alignment horizontal="center"/>
    </xf>
    <xf numFmtId="0" fontId="2" fillId="0" borderId="10" xfId="0" applyFont="1" applyBorder="1"/>
    <xf numFmtId="164" fontId="7" fillId="0" borderId="10" xfId="0" applyNumberFormat="1" applyFont="1" applyBorder="1" applyProtection="1">
      <protection locked="0"/>
    </xf>
    <xf numFmtId="0" fontId="7" fillId="0" borderId="10" xfId="0" applyFont="1" applyBorder="1" applyAlignment="1" applyProtection="1">
      <alignment horizontal="center" vertical="center"/>
      <protection locked="0"/>
    </xf>
    <xf numFmtId="0" fontId="7" fillId="0" borderId="10" xfId="0" applyFont="1" applyBorder="1" applyProtection="1">
      <protection locked="0"/>
    </xf>
    <xf numFmtId="0" fontId="7" fillId="0" borderId="10" xfId="0" applyFont="1" applyBorder="1" applyAlignment="1" applyProtection="1">
      <alignment wrapText="1"/>
      <protection locked="0"/>
    </xf>
    <xf numFmtId="0" fontId="7" fillId="0" borderId="10" xfId="0" applyFont="1" applyBorder="1" applyAlignment="1" applyProtection="1">
      <alignment horizontal="center"/>
      <protection locked="0"/>
    </xf>
    <xf numFmtId="165" fontId="8" fillId="4" borderId="0"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right" vertical="center" wrapText="1"/>
      <protection locked="0"/>
    </xf>
    <xf numFmtId="9" fontId="9" fillId="0" borderId="0" xfId="0" applyNumberFormat="1" applyFont="1" applyBorder="1" applyAlignment="1" applyProtection="1">
      <alignment horizontal="right" vertical="center" wrapText="1"/>
      <protection locked="0"/>
    </xf>
    <xf numFmtId="0" fontId="10" fillId="4" borderId="18" xfId="0" applyFont="1" applyFill="1" applyBorder="1" applyAlignment="1" applyProtection="1">
      <alignment horizontal="center" vertical="center" wrapText="1"/>
      <protection locked="0"/>
    </xf>
    <xf numFmtId="0" fontId="10" fillId="4" borderId="17" xfId="0" applyFont="1" applyFill="1" applyBorder="1" applyAlignment="1" applyProtection="1">
      <alignment horizontal="center" vertical="center" wrapText="1"/>
      <protection locked="0"/>
    </xf>
    <xf numFmtId="0" fontId="10" fillId="4" borderId="16" xfId="0" applyFont="1" applyFill="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165" fontId="8" fillId="4" borderId="12" xfId="0" applyNumberFormat="1" applyFont="1" applyFill="1" applyBorder="1" applyAlignment="1" applyProtection="1">
      <alignment horizontal="left" vertical="center"/>
      <protection locked="0"/>
    </xf>
    <xf numFmtId="165" fontId="8" fillId="4" borderId="11" xfId="0" applyNumberFormat="1" applyFont="1" applyFill="1" applyBorder="1" applyAlignment="1" applyProtection="1">
      <alignment horizontal="left" vertical="center"/>
      <protection locked="0"/>
    </xf>
  </cellXfs>
  <cellStyles count="11">
    <cellStyle name="Currency 2" xfId="1"/>
    <cellStyle name="Currency 3" xfId="2"/>
    <cellStyle name="Normal" xfId="0" builtinId="0"/>
    <cellStyle name="Normal 2" xfId="3"/>
    <cellStyle name="Normal 2 2" xfId="4"/>
    <cellStyle name="Normal 3" xfId="5"/>
    <cellStyle name="Normal 4" xfId="6"/>
    <cellStyle name="Normal 5" xfId="7"/>
    <cellStyle name="Normal 5 2" xfId="8"/>
    <cellStyle name="Normal 6" xfId="9"/>
    <cellStyle name="Normal 7"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ewDev\Programs\Homelessness\Collaborative%20Applicant%202013\GIW%202013\2013%20GIW%20ME-500%20FINAL%209-16-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Definitions"/>
      <sheetName val="FY2013 GIW"/>
      <sheetName val="Rental Assistance Worksheet"/>
    </sheetNames>
    <sheetDataSet>
      <sheetData sheetId="0"/>
      <sheetData sheetId="1"/>
      <sheetData sheetId="2">
        <row r="13">
          <cell r="BG13">
            <v>29616</v>
          </cell>
        </row>
        <row r="14">
          <cell r="BG14">
            <v>9819</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L42"/>
  <sheetViews>
    <sheetView tabSelected="1" zoomScaleNormal="100" workbookViewId="0">
      <selection activeCell="E4" sqref="E4"/>
    </sheetView>
  </sheetViews>
  <sheetFormatPr defaultRowHeight="15"/>
  <cols>
    <col min="1" max="1" width="9.140625" style="2"/>
    <col min="4" max="4" width="32.28515625" customWidth="1"/>
    <col min="5" max="5" width="24.7109375" customWidth="1"/>
    <col min="6" max="6" width="18.28515625" customWidth="1"/>
    <col min="7" max="7" width="16.140625" customWidth="1"/>
    <col min="8" max="8" width="14" customWidth="1"/>
    <col min="9" max="9" width="17.140625" customWidth="1"/>
    <col min="10" max="10" width="18.28515625" style="1" customWidth="1"/>
    <col min="11" max="11" width="29" customWidth="1"/>
  </cols>
  <sheetData>
    <row r="1" spans="1:12" ht="17.25" thickTop="1" thickBot="1">
      <c r="F1" s="54" t="s">
        <v>64</v>
      </c>
      <c r="G1" s="55"/>
      <c r="H1" s="55"/>
      <c r="I1" s="55"/>
      <c r="J1" s="55"/>
      <c r="K1" s="55"/>
      <c r="L1" s="56"/>
    </row>
    <row r="2" spans="1:12" ht="15.75" thickBot="1">
      <c r="F2" s="57" t="s">
        <v>63</v>
      </c>
      <c r="G2" s="58"/>
      <c r="H2" s="58"/>
      <c r="I2" s="58"/>
      <c r="J2" s="59"/>
      <c r="K2" s="60">
        <v>7670722</v>
      </c>
      <c r="L2" s="61"/>
    </row>
    <row r="3" spans="1:12">
      <c r="F3" s="52"/>
      <c r="G3" s="52"/>
      <c r="H3" s="52"/>
      <c r="I3" s="52"/>
      <c r="J3" s="53">
        <v>0.05</v>
      </c>
      <c r="K3" s="51">
        <f>K2*0.05</f>
        <v>383536.10000000003</v>
      </c>
      <c r="L3" s="51"/>
    </row>
    <row r="4" spans="1:12" ht="30">
      <c r="F4" s="52"/>
      <c r="G4" s="52"/>
      <c r="H4" s="52"/>
      <c r="I4" s="52"/>
      <c r="J4" s="52" t="s">
        <v>62</v>
      </c>
      <c r="K4" s="51">
        <f>K2-K3</f>
        <v>7287185.9000000004</v>
      </c>
      <c r="L4" s="51"/>
    </row>
    <row r="6" spans="1:12" ht="16.5" thickBot="1">
      <c r="A6" s="45" t="s">
        <v>61</v>
      </c>
      <c r="B6" s="48" t="s">
        <v>60</v>
      </c>
      <c r="C6" s="50" t="s">
        <v>59</v>
      </c>
      <c r="D6" s="49" t="s">
        <v>58</v>
      </c>
      <c r="E6" s="49" t="s">
        <v>57</v>
      </c>
      <c r="F6" s="48" t="s">
        <v>56</v>
      </c>
      <c r="G6" s="47" t="s">
        <v>55</v>
      </c>
      <c r="H6" s="47" t="s">
        <v>54</v>
      </c>
      <c r="I6" s="46" t="s">
        <v>53</v>
      </c>
      <c r="J6" s="45" t="s">
        <v>52</v>
      </c>
    </row>
    <row r="7" spans="1:12" ht="15.75">
      <c r="A7" s="44">
        <v>104</v>
      </c>
      <c r="B7" s="43">
        <v>1</v>
      </c>
      <c r="C7" s="43"/>
      <c r="D7" s="42" t="s">
        <v>44</v>
      </c>
      <c r="E7" s="42" t="s">
        <v>51</v>
      </c>
      <c r="F7" s="41">
        <v>41729</v>
      </c>
      <c r="G7" s="12" t="s">
        <v>2</v>
      </c>
      <c r="H7" s="40" t="s">
        <v>1</v>
      </c>
      <c r="I7" s="39">
        <v>334211</v>
      </c>
      <c r="J7" s="38">
        <f>SUM(I7)</f>
        <v>334211</v>
      </c>
    </row>
    <row r="8" spans="1:12" ht="15.75">
      <c r="A8" s="16">
        <v>104</v>
      </c>
      <c r="B8" s="15">
        <v>2</v>
      </c>
      <c r="C8" s="15"/>
      <c r="D8" s="37" t="s">
        <v>44</v>
      </c>
      <c r="E8" s="37" t="s">
        <v>50</v>
      </c>
      <c r="F8" s="36">
        <v>42004</v>
      </c>
      <c r="G8" s="12" t="s">
        <v>2</v>
      </c>
      <c r="H8" s="35" t="s">
        <v>1</v>
      </c>
      <c r="I8" s="10">
        <v>32518</v>
      </c>
      <c r="J8" s="9">
        <f t="shared" ref="J8:J28" si="0">SUM(J7+I8)</f>
        <v>366729</v>
      </c>
    </row>
    <row r="9" spans="1:12" ht="15.75">
      <c r="A9" s="16">
        <v>101</v>
      </c>
      <c r="B9" s="15">
        <v>3</v>
      </c>
      <c r="C9" s="15"/>
      <c r="D9" s="14" t="s">
        <v>49</v>
      </c>
      <c r="E9" s="14" t="s">
        <v>48</v>
      </c>
      <c r="F9" s="34">
        <v>41882</v>
      </c>
      <c r="G9" s="12" t="s">
        <v>2</v>
      </c>
      <c r="H9" s="11" t="s">
        <v>1</v>
      </c>
      <c r="I9" s="10">
        <v>34751</v>
      </c>
      <c r="J9" s="9">
        <f t="shared" si="0"/>
        <v>401480</v>
      </c>
    </row>
    <row r="10" spans="1:12" ht="15.75">
      <c r="A10" s="16">
        <v>97</v>
      </c>
      <c r="B10" s="15">
        <v>4</v>
      </c>
      <c r="C10" s="15"/>
      <c r="D10" s="14" t="s">
        <v>47</v>
      </c>
      <c r="E10" s="14" t="s">
        <v>46</v>
      </c>
      <c r="F10" s="13">
        <v>41882</v>
      </c>
      <c r="G10" s="12" t="s">
        <v>2</v>
      </c>
      <c r="H10" s="11" t="s">
        <v>1</v>
      </c>
      <c r="I10" s="10">
        <v>20805</v>
      </c>
      <c r="J10" s="9">
        <f t="shared" si="0"/>
        <v>422285</v>
      </c>
    </row>
    <row r="11" spans="1:12" ht="15.75">
      <c r="A11" s="16">
        <v>95</v>
      </c>
      <c r="B11" s="15">
        <v>5</v>
      </c>
      <c r="C11" s="15"/>
      <c r="D11" s="14" t="s">
        <v>44</v>
      </c>
      <c r="E11" s="14" t="s">
        <v>45</v>
      </c>
      <c r="F11" s="13">
        <v>41882</v>
      </c>
      <c r="G11" s="12" t="s">
        <v>2</v>
      </c>
      <c r="H11" s="11" t="s">
        <v>1</v>
      </c>
      <c r="I11" s="10">
        <v>391990</v>
      </c>
      <c r="J11" s="9">
        <f t="shared" si="0"/>
        <v>814275</v>
      </c>
    </row>
    <row r="12" spans="1:12" ht="15.75">
      <c r="A12" s="16">
        <v>94</v>
      </c>
      <c r="B12" s="15">
        <v>6</v>
      </c>
      <c r="C12" s="15"/>
      <c r="D12" s="14" t="s">
        <v>44</v>
      </c>
      <c r="E12" s="14" t="s">
        <v>43</v>
      </c>
      <c r="F12" s="13">
        <v>41973</v>
      </c>
      <c r="G12" s="12" t="s">
        <v>2</v>
      </c>
      <c r="H12" s="11" t="s">
        <v>1</v>
      </c>
      <c r="I12" s="10">
        <v>117535</v>
      </c>
      <c r="J12" s="9">
        <f t="shared" si="0"/>
        <v>931810</v>
      </c>
    </row>
    <row r="13" spans="1:12" ht="15.75">
      <c r="A13" s="16">
        <v>92</v>
      </c>
      <c r="B13" s="15">
        <v>7</v>
      </c>
      <c r="C13" s="15"/>
      <c r="D13" s="14" t="s">
        <v>42</v>
      </c>
      <c r="E13" s="14" t="s">
        <v>41</v>
      </c>
      <c r="F13" s="13">
        <v>41670</v>
      </c>
      <c r="G13" s="12" t="s">
        <v>2</v>
      </c>
      <c r="H13" s="11" t="s">
        <v>1</v>
      </c>
      <c r="I13" s="10">
        <f>'[1]FY2013 GIW'!$BG$13</f>
        <v>29616</v>
      </c>
      <c r="J13" s="9">
        <f t="shared" si="0"/>
        <v>961426</v>
      </c>
    </row>
    <row r="14" spans="1:12" ht="15.75">
      <c r="A14" s="16">
        <v>92</v>
      </c>
      <c r="B14" s="15">
        <v>8</v>
      </c>
      <c r="C14" s="15"/>
      <c r="D14" s="14" t="s">
        <v>31</v>
      </c>
      <c r="E14" s="14" t="s">
        <v>40</v>
      </c>
      <c r="F14" s="13">
        <v>41865</v>
      </c>
      <c r="G14" s="12" t="s">
        <v>2</v>
      </c>
      <c r="H14" s="11" t="s">
        <v>1</v>
      </c>
      <c r="I14" s="10">
        <v>62582</v>
      </c>
      <c r="J14" s="9">
        <f t="shared" si="0"/>
        <v>1024008</v>
      </c>
    </row>
    <row r="15" spans="1:12" ht="15.75">
      <c r="A15" s="16">
        <v>92</v>
      </c>
      <c r="B15" s="15">
        <v>9</v>
      </c>
      <c r="C15" s="15"/>
      <c r="D15" s="14" t="s">
        <v>31</v>
      </c>
      <c r="E15" s="14" t="s">
        <v>39</v>
      </c>
      <c r="F15" s="13">
        <v>41820</v>
      </c>
      <c r="G15" s="12" t="s">
        <v>2</v>
      </c>
      <c r="H15" s="11" t="s">
        <v>1</v>
      </c>
      <c r="I15" s="10">
        <v>2858146</v>
      </c>
      <c r="J15" s="9">
        <f t="shared" si="0"/>
        <v>3882154</v>
      </c>
    </row>
    <row r="16" spans="1:12" ht="15.75">
      <c r="A16" s="16">
        <v>92</v>
      </c>
      <c r="B16" s="15">
        <v>10</v>
      </c>
      <c r="C16" s="15"/>
      <c r="D16" s="14" t="s">
        <v>31</v>
      </c>
      <c r="E16" s="14" t="s">
        <v>38</v>
      </c>
      <c r="F16" s="13">
        <v>42004</v>
      </c>
      <c r="G16" s="12" t="s">
        <v>2</v>
      </c>
      <c r="H16" s="11" t="s">
        <v>1</v>
      </c>
      <c r="I16" s="10">
        <v>1915956</v>
      </c>
      <c r="J16" s="9">
        <f t="shared" si="0"/>
        <v>5798110</v>
      </c>
    </row>
    <row r="17" spans="1:11" ht="15.75">
      <c r="A17" s="16">
        <v>92</v>
      </c>
      <c r="B17" s="15">
        <v>11</v>
      </c>
      <c r="C17" s="15"/>
      <c r="D17" s="14" t="s">
        <v>31</v>
      </c>
      <c r="E17" s="14" t="s">
        <v>37</v>
      </c>
      <c r="F17" s="13">
        <v>41912</v>
      </c>
      <c r="G17" s="12" t="s">
        <v>2</v>
      </c>
      <c r="H17" s="11" t="s">
        <v>1</v>
      </c>
      <c r="I17" s="10">
        <v>458648</v>
      </c>
      <c r="J17" s="9">
        <f t="shared" si="0"/>
        <v>6256758</v>
      </c>
    </row>
    <row r="18" spans="1:11" ht="15.75">
      <c r="A18" s="16">
        <v>91</v>
      </c>
      <c r="B18" s="15">
        <v>12</v>
      </c>
      <c r="C18" s="15"/>
      <c r="D18" s="14" t="s">
        <v>28</v>
      </c>
      <c r="E18" s="14" t="s">
        <v>36</v>
      </c>
      <c r="F18" s="13">
        <v>41640</v>
      </c>
      <c r="G18" s="12" t="s">
        <v>2</v>
      </c>
      <c r="H18" s="11" t="s">
        <v>22</v>
      </c>
      <c r="I18" s="10">
        <f>'[1]FY2013 GIW'!$BG$14</f>
        <v>9819</v>
      </c>
      <c r="J18" s="9">
        <f t="shared" si="0"/>
        <v>6266577</v>
      </c>
    </row>
    <row r="19" spans="1:11" ht="15.75">
      <c r="A19" s="16">
        <v>91</v>
      </c>
      <c r="B19" s="15">
        <v>13</v>
      </c>
      <c r="C19" s="15"/>
      <c r="D19" s="14" t="s">
        <v>19</v>
      </c>
      <c r="E19" s="14" t="s">
        <v>35</v>
      </c>
      <c r="F19" s="13">
        <v>42004</v>
      </c>
      <c r="G19" s="12" t="s">
        <v>2</v>
      </c>
      <c r="H19" s="11" t="s">
        <v>34</v>
      </c>
      <c r="I19" s="10">
        <v>344888</v>
      </c>
      <c r="J19" s="9">
        <f t="shared" si="0"/>
        <v>6611465</v>
      </c>
    </row>
    <row r="20" spans="1:11" ht="15.75">
      <c r="A20" s="16">
        <v>87</v>
      </c>
      <c r="B20" s="15">
        <v>15</v>
      </c>
      <c r="C20" s="15"/>
      <c r="D20" s="14" t="s">
        <v>14</v>
      </c>
      <c r="E20" s="14" t="s">
        <v>33</v>
      </c>
      <c r="F20" s="13">
        <v>41912</v>
      </c>
      <c r="G20" s="12" t="s">
        <v>2</v>
      </c>
      <c r="H20" s="11" t="s">
        <v>22</v>
      </c>
      <c r="I20" s="10">
        <v>109280</v>
      </c>
      <c r="J20" s="9">
        <f t="shared" si="0"/>
        <v>6720745</v>
      </c>
    </row>
    <row r="21" spans="1:11" ht="15.75">
      <c r="A21" s="16">
        <v>84</v>
      </c>
      <c r="B21" s="15">
        <v>17</v>
      </c>
      <c r="C21" s="15"/>
      <c r="D21" s="14" t="s">
        <v>14</v>
      </c>
      <c r="E21" s="14" t="s">
        <v>32</v>
      </c>
      <c r="F21" s="13">
        <v>41973</v>
      </c>
      <c r="G21" s="30" t="s">
        <v>2</v>
      </c>
      <c r="H21" s="11" t="s">
        <v>22</v>
      </c>
      <c r="I21" s="10">
        <v>97526</v>
      </c>
      <c r="J21" s="9">
        <f t="shared" si="0"/>
        <v>6818271</v>
      </c>
    </row>
    <row r="22" spans="1:11" ht="15.75">
      <c r="A22" s="16">
        <v>83</v>
      </c>
      <c r="B22" s="15">
        <v>18</v>
      </c>
      <c r="C22" s="15"/>
      <c r="D22" s="14" t="s">
        <v>31</v>
      </c>
      <c r="E22" s="14" t="s">
        <v>30</v>
      </c>
      <c r="F22" s="13">
        <v>41977</v>
      </c>
      <c r="G22" s="12" t="s">
        <v>2</v>
      </c>
      <c r="H22" s="11" t="s">
        <v>1</v>
      </c>
      <c r="I22" s="10">
        <v>91567</v>
      </c>
      <c r="J22" s="9">
        <f t="shared" si="0"/>
        <v>6909838</v>
      </c>
    </row>
    <row r="23" spans="1:11" ht="15.75">
      <c r="A23" s="16">
        <v>81</v>
      </c>
      <c r="B23" s="15">
        <v>19</v>
      </c>
      <c r="C23" s="15"/>
      <c r="D23" s="14" t="s">
        <v>21</v>
      </c>
      <c r="E23" s="14" t="s">
        <v>29</v>
      </c>
      <c r="F23" s="13">
        <v>41790</v>
      </c>
      <c r="G23" s="12" t="s">
        <v>2</v>
      </c>
      <c r="H23" s="11" t="s">
        <v>22</v>
      </c>
      <c r="I23" s="10">
        <v>72279</v>
      </c>
      <c r="J23" s="9">
        <f t="shared" si="0"/>
        <v>6982117</v>
      </c>
    </row>
    <row r="24" spans="1:11" s="28" customFormat="1" ht="15.75">
      <c r="A24" s="33">
        <v>81</v>
      </c>
      <c r="B24" s="27">
        <v>20</v>
      </c>
      <c r="C24" s="27"/>
      <c r="D24" s="32" t="s">
        <v>28</v>
      </c>
      <c r="E24" s="32" t="s">
        <v>27</v>
      </c>
      <c r="F24" s="31">
        <v>41790</v>
      </c>
      <c r="G24" s="30" t="s">
        <v>2</v>
      </c>
      <c r="H24" s="29" t="s">
        <v>22</v>
      </c>
      <c r="I24" s="10">
        <v>9769</v>
      </c>
      <c r="J24" s="9">
        <f t="shared" si="0"/>
        <v>6991886</v>
      </c>
    </row>
    <row r="25" spans="1:11" ht="15.75">
      <c r="A25" s="16">
        <v>72</v>
      </c>
      <c r="B25" s="15">
        <v>21</v>
      </c>
      <c r="C25" s="15"/>
      <c r="D25" s="14" t="s">
        <v>26</v>
      </c>
      <c r="E25" s="14" t="s">
        <v>25</v>
      </c>
      <c r="F25" s="13">
        <v>41790</v>
      </c>
      <c r="G25" s="12" t="s">
        <v>2</v>
      </c>
      <c r="H25" s="11" t="s">
        <v>22</v>
      </c>
      <c r="I25" s="10">
        <v>164339</v>
      </c>
      <c r="J25" s="9">
        <f t="shared" si="0"/>
        <v>7156225</v>
      </c>
    </row>
    <row r="26" spans="1:11" ht="15.75">
      <c r="A26" s="16">
        <v>66</v>
      </c>
      <c r="B26" s="15">
        <v>26</v>
      </c>
      <c r="C26" s="15"/>
      <c r="D26" s="14" t="s">
        <v>24</v>
      </c>
      <c r="E26" s="14" t="s">
        <v>23</v>
      </c>
      <c r="F26" s="13">
        <v>41912</v>
      </c>
      <c r="G26" s="12" t="s">
        <v>2</v>
      </c>
      <c r="H26" s="11" t="s">
        <v>22</v>
      </c>
      <c r="I26" s="10">
        <v>26798</v>
      </c>
      <c r="J26" s="9">
        <f t="shared" si="0"/>
        <v>7183023</v>
      </c>
    </row>
    <row r="27" spans="1:11" ht="15.75">
      <c r="A27" s="16">
        <v>60</v>
      </c>
      <c r="B27" s="27">
        <v>27</v>
      </c>
      <c r="C27" s="27"/>
      <c r="D27" s="14" t="s">
        <v>21</v>
      </c>
      <c r="E27" s="14" t="s">
        <v>20</v>
      </c>
      <c r="F27" s="13">
        <v>41912</v>
      </c>
      <c r="G27" s="12" t="s">
        <v>2</v>
      </c>
      <c r="H27" s="11" t="s">
        <v>1</v>
      </c>
      <c r="I27" s="10">
        <v>12391</v>
      </c>
      <c r="J27" s="9">
        <f t="shared" si="0"/>
        <v>7195414</v>
      </c>
    </row>
    <row r="28" spans="1:11" s="19" customFormat="1" ht="15.75">
      <c r="A28" s="26"/>
      <c r="B28" s="25"/>
      <c r="C28" s="25"/>
      <c r="D28" s="24" t="s">
        <v>19</v>
      </c>
      <c r="E28" s="24" t="s">
        <v>18</v>
      </c>
      <c r="F28" s="23" t="s">
        <v>16</v>
      </c>
      <c r="G28" s="22" t="s">
        <v>17</v>
      </c>
      <c r="H28" s="21" t="s">
        <v>16</v>
      </c>
      <c r="I28" s="20">
        <v>90885</v>
      </c>
      <c r="J28" s="9">
        <f t="shared" si="0"/>
        <v>7286299</v>
      </c>
    </row>
    <row r="29" spans="1:11" ht="15.75">
      <c r="A29" s="16">
        <v>89</v>
      </c>
      <c r="B29" s="15">
        <v>14</v>
      </c>
      <c r="C29" s="15"/>
      <c r="D29" s="14" t="s">
        <v>8</v>
      </c>
      <c r="E29" s="14" t="s">
        <v>15</v>
      </c>
      <c r="F29" s="13">
        <v>41759</v>
      </c>
      <c r="G29" s="12" t="s">
        <v>2</v>
      </c>
      <c r="H29" s="11" t="s">
        <v>1</v>
      </c>
      <c r="I29" s="10">
        <v>107256</v>
      </c>
      <c r="J29" s="9">
        <f>SUM(J30+I29)</f>
        <v>7426252</v>
      </c>
      <c r="K29" s="18">
        <f>K4-J28</f>
        <v>886.90000000037253</v>
      </c>
    </row>
    <row r="30" spans="1:11" ht="15.75">
      <c r="A30" s="16">
        <v>86</v>
      </c>
      <c r="B30" s="15">
        <v>16</v>
      </c>
      <c r="C30" s="15"/>
      <c r="D30" s="14" t="s">
        <v>14</v>
      </c>
      <c r="E30" s="14" t="s">
        <v>13</v>
      </c>
      <c r="F30" s="13">
        <v>41851</v>
      </c>
      <c r="G30" s="12" t="s">
        <v>2</v>
      </c>
      <c r="H30" s="11" t="s">
        <v>1</v>
      </c>
      <c r="I30" s="10">
        <v>32697</v>
      </c>
      <c r="J30" s="9">
        <f>SUM(J28+I30)</f>
        <v>7318996</v>
      </c>
    </row>
    <row r="31" spans="1:11" ht="15.75">
      <c r="A31" s="16">
        <v>69</v>
      </c>
      <c r="B31" s="15">
        <v>23</v>
      </c>
      <c r="C31" s="15"/>
      <c r="D31" s="14" t="s">
        <v>11</v>
      </c>
      <c r="E31" s="14" t="s">
        <v>12</v>
      </c>
      <c r="F31" s="13">
        <v>41790</v>
      </c>
      <c r="G31" s="12" t="s">
        <v>2</v>
      </c>
      <c r="H31" s="11" t="s">
        <v>1</v>
      </c>
      <c r="I31" s="10">
        <v>16283</v>
      </c>
      <c r="J31" s="9">
        <f>SUM(J34+I31)</f>
        <v>7450527</v>
      </c>
    </row>
    <row r="32" spans="1:11" ht="15.75">
      <c r="A32" s="16">
        <v>68</v>
      </c>
      <c r="B32" s="15">
        <v>24</v>
      </c>
      <c r="C32" s="15"/>
      <c r="D32" s="14" t="s">
        <v>11</v>
      </c>
      <c r="E32" s="14" t="s">
        <v>10</v>
      </c>
      <c r="F32" s="13">
        <v>41640</v>
      </c>
      <c r="G32" s="12" t="s">
        <v>2</v>
      </c>
      <c r="H32" s="11" t="s">
        <v>1</v>
      </c>
      <c r="I32" s="10">
        <v>6727</v>
      </c>
      <c r="J32" s="9">
        <f>SUM(J31+I32)</f>
        <v>7457254</v>
      </c>
    </row>
    <row r="33" spans="1:10" ht="15.75">
      <c r="A33" s="16">
        <v>67</v>
      </c>
      <c r="B33" s="17">
        <v>25</v>
      </c>
      <c r="C33" s="17"/>
      <c r="D33" s="14" t="s">
        <v>8</v>
      </c>
      <c r="E33" s="14" t="s">
        <v>9</v>
      </c>
      <c r="F33" s="13">
        <v>41640</v>
      </c>
      <c r="G33" s="12" t="s">
        <v>2</v>
      </c>
      <c r="H33" s="11" t="s">
        <v>6</v>
      </c>
      <c r="I33" s="10">
        <v>97370</v>
      </c>
      <c r="J33" s="9">
        <f>SUM(J32+I33)</f>
        <v>7554624</v>
      </c>
    </row>
    <row r="34" spans="1:10" ht="15.75">
      <c r="A34" s="16">
        <v>71</v>
      </c>
      <c r="B34" s="15">
        <v>22</v>
      </c>
      <c r="C34" s="15"/>
      <c r="D34" s="14" t="s">
        <v>8</v>
      </c>
      <c r="E34" s="14" t="s">
        <v>7</v>
      </c>
      <c r="F34" s="13">
        <v>41759</v>
      </c>
      <c r="G34" s="12" t="s">
        <v>2</v>
      </c>
      <c r="H34" s="11" t="s">
        <v>6</v>
      </c>
      <c r="I34" s="10">
        <v>7992</v>
      </c>
      <c r="J34" s="9">
        <f>SUM(J29+I34)</f>
        <v>7434244</v>
      </c>
    </row>
    <row r="35" spans="1:10" ht="15.75">
      <c r="A35" s="16">
        <v>59</v>
      </c>
      <c r="B35" s="15">
        <v>28</v>
      </c>
      <c r="C35" s="15"/>
      <c r="D35" s="14" t="s">
        <v>5</v>
      </c>
      <c r="E35" s="14" t="s">
        <v>4</v>
      </c>
      <c r="F35" s="13">
        <v>41820</v>
      </c>
      <c r="G35" s="12" t="s">
        <v>2</v>
      </c>
      <c r="H35" s="11" t="s">
        <v>1</v>
      </c>
      <c r="I35" s="10">
        <v>68247</v>
      </c>
      <c r="J35" s="9">
        <f>SUM(J33+I35)</f>
        <v>7622871</v>
      </c>
    </row>
    <row r="36" spans="1:10" ht="15.75">
      <c r="A36" s="16">
        <v>50</v>
      </c>
      <c r="B36" s="15">
        <v>29</v>
      </c>
      <c r="C36" s="15"/>
      <c r="D36" s="14" t="s">
        <v>3</v>
      </c>
      <c r="E36" s="14" t="s">
        <v>3</v>
      </c>
      <c r="F36" s="13">
        <v>41670</v>
      </c>
      <c r="G36" s="12" t="s">
        <v>2</v>
      </c>
      <c r="H36" s="11" t="s">
        <v>1</v>
      </c>
      <c r="I36" s="10">
        <v>29903</v>
      </c>
      <c r="J36" s="9">
        <f>SUM(J35+I36)</f>
        <v>7652774</v>
      </c>
    </row>
    <row r="37" spans="1:10" ht="15.75">
      <c r="E37" s="8"/>
      <c r="F37" s="7"/>
      <c r="G37" s="3"/>
      <c r="H37" s="6"/>
      <c r="I37" s="5">
        <f>SUM(I30:I36)</f>
        <v>259219</v>
      </c>
      <c r="J37" s="4"/>
    </row>
    <row r="38" spans="1:10" ht="15.75">
      <c r="E38" s="8"/>
      <c r="F38" s="7"/>
      <c r="G38" s="3"/>
      <c r="H38" s="6" t="s">
        <v>0</v>
      </c>
      <c r="I38" s="5">
        <f>I37+17948</f>
        <v>277167</v>
      </c>
      <c r="J38" s="4"/>
    </row>
    <row r="39" spans="1:10" ht="15.75">
      <c r="E39" s="8"/>
      <c r="F39" s="7"/>
      <c r="G39" s="3"/>
      <c r="H39" s="6"/>
      <c r="I39" s="5"/>
      <c r="J39" s="4"/>
    </row>
    <row r="40" spans="1:10" ht="15.75">
      <c r="G40" s="3"/>
    </row>
    <row r="41" spans="1:10" ht="15.75">
      <c r="G41" s="3"/>
    </row>
    <row r="42" spans="1:10" ht="15.75">
      <c r="G42" s="3"/>
    </row>
  </sheetData>
  <mergeCells count="3">
    <mergeCell ref="F1:L1"/>
    <mergeCell ref="F2:J2"/>
    <mergeCell ref="K2:L2"/>
  </mergeCells>
  <dataValidations count="1">
    <dataValidation allowBlank="1" showInputMessage="1" showErrorMessage="1" prompt="Formula is protected. " sqref="K2:L4"/>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Ranking Spreadsheet A</vt:lpstr>
    </vt:vector>
  </TitlesOfParts>
  <Company>Maine State Housing Authority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mspencer</dc:creator>
  <cp:lastModifiedBy>ppaladino</cp:lastModifiedBy>
  <dcterms:created xsi:type="dcterms:W3CDTF">2014-01-16T17:03:55Z</dcterms:created>
  <dcterms:modified xsi:type="dcterms:W3CDTF">2014-01-17T20:54:33Z</dcterms:modified>
</cp:coreProperties>
</file>