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60" windowWidth="11355" windowHeight="5385"/>
  </bookViews>
  <sheets>
    <sheet name="Ranking Spreadsheet A" sheetId="1" r:id="rId1"/>
  </sheets>
  <externalReferences>
    <externalReference r:id="rId2"/>
  </externalReferences>
  <calcPr calcId="125725"/>
</workbook>
</file>

<file path=xl/calcChain.xml><?xml version="1.0" encoding="utf-8"?>
<calcChain xmlns="http://schemas.openxmlformats.org/spreadsheetml/2006/main">
  <c r="K3" i="1"/>
  <c r="K4" s="1"/>
  <c r="J7"/>
  <c r="J8" s="1"/>
  <c r="J9" s="1"/>
  <c r="J10" s="1"/>
  <c r="J11" s="1"/>
  <c r="J12" s="1"/>
  <c r="J13" s="1"/>
  <c r="J14" s="1"/>
  <c r="J15" s="1"/>
  <c r="J16" s="1"/>
  <c r="J17" s="1"/>
  <c r="J18" s="1"/>
  <c r="J19" s="1"/>
  <c r="J20" s="1"/>
  <c r="J21" s="1"/>
  <c r="J22" s="1"/>
  <c r="J23" s="1"/>
  <c r="J24" s="1"/>
  <c r="J25" s="1"/>
  <c r="J26" s="1"/>
  <c r="J27" s="1"/>
  <c r="J28" s="1"/>
  <c r="J30" s="1"/>
  <c r="J29" s="1"/>
  <c r="J34" s="1"/>
  <c r="J31" s="1"/>
  <c r="J32" s="1"/>
  <c r="J33" s="1"/>
  <c r="J35" s="1"/>
  <c r="J36" s="1"/>
  <c r="I13"/>
  <c r="I18"/>
  <c r="I37"/>
  <c r="I38"/>
  <c r="K29" l="1"/>
</calcChain>
</file>

<file path=xl/comments1.xml><?xml version="1.0" encoding="utf-8"?>
<comments xmlns="http://schemas.openxmlformats.org/spreadsheetml/2006/main">
  <authors>
    <author>atpotts</author>
  </authors>
  <commentList>
    <comment ref="F2" authorId="0">
      <text>
        <r>
          <rPr>
            <b/>
            <sz val="10"/>
            <color indexed="81"/>
            <rFont val="Tahoma"/>
            <family val="2"/>
          </rPr>
          <t xml:space="preserve">CoC's Annual Renewal Demand Amount (ARD). </t>
        </r>
        <r>
          <rPr>
            <sz val="10"/>
            <color indexed="81"/>
            <rFont val="Tahoma"/>
            <family val="2"/>
          </rPr>
          <t xml:space="preserve">
The Continuum’s annual renewal demand is the sum of the annual renewal amounts of all projects eligible within the CoC’s geographic area to apply for renewal in that federal fiscal year’s competition before any adjustments to rental assistance, leasing, and operating line items based on changes to the FMR in the geographic area. </t>
        </r>
        <r>
          <rPr>
            <sz val="11"/>
            <color indexed="81"/>
            <rFont val="Tahoma"/>
            <family val="2"/>
          </rPr>
          <t xml:space="preserve"> 
</t>
        </r>
      </text>
    </comment>
  </commentList>
</comments>
</file>

<file path=xl/sharedStrings.xml><?xml version="1.0" encoding="utf-8"?>
<sst xmlns="http://schemas.openxmlformats.org/spreadsheetml/2006/main" count="135" uniqueCount="65">
  <si>
    <t>CHCS</t>
  </si>
  <si>
    <t>PH</t>
  </si>
  <si>
    <t>Renewal</t>
  </si>
  <si>
    <t>Milbridge Harbor Apartments</t>
  </si>
  <si>
    <t>CSI Woodbridge Renewal project FY 2012</t>
  </si>
  <si>
    <t>Counseling Services, Inc.</t>
  </si>
  <si>
    <t>SSO</t>
  </si>
  <si>
    <t>Tenant Education Program</t>
  </si>
  <si>
    <t>Shaw House</t>
  </si>
  <si>
    <t>Street Outreach and Supportive Services Project</t>
  </si>
  <si>
    <t>19 Pleasant St</t>
  </si>
  <si>
    <t>Tedford Housing</t>
  </si>
  <si>
    <t>19 Everett St</t>
  </si>
  <si>
    <t>Brand New Day</t>
  </si>
  <si>
    <t>York County Shelter Programs, Inc.</t>
  </si>
  <si>
    <t>Shaw House Waterworks Supportive Housing Program</t>
  </si>
  <si>
    <t>n/a</t>
  </si>
  <si>
    <t>New</t>
  </si>
  <si>
    <t>MCoC Planning Application</t>
  </si>
  <si>
    <t>Maine State Housing Authority</t>
  </si>
  <si>
    <t>Westman Village Renewal Project</t>
  </si>
  <si>
    <t>Bread of Life Ministries, Inc.</t>
  </si>
  <si>
    <t>TH</t>
  </si>
  <si>
    <t>Transitional Housing</t>
  </si>
  <si>
    <t>Hope and Justice Project, Inc</t>
  </si>
  <si>
    <t>New Beginnings Transitional Living Program for Homeless Youth 12</t>
  </si>
  <si>
    <t>New Beginnings, Inc.</t>
  </si>
  <si>
    <t>Hope House Penobscot Community Health Care</t>
  </si>
  <si>
    <t>Hope House/PCHC</t>
  </si>
  <si>
    <t>Boothby Renewal Project FY 2012</t>
  </si>
  <si>
    <t>SB YCS-12</t>
  </si>
  <si>
    <t>State of Maine, Department of Health and Human Services</t>
  </si>
  <si>
    <t>Within Transitional Housing</t>
  </si>
  <si>
    <t>Smith Transitional Housing</t>
  </si>
  <si>
    <t>HMIS</t>
  </si>
  <si>
    <t>State of Maine HMIS</t>
  </si>
  <si>
    <t>Hope House 24/PCHC</t>
  </si>
  <si>
    <t>Penobscot 1-12</t>
  </si>
  <si>
    <t>Maine 2-12</t>
  </si>
  <si>
    <t>Maine 1-12</t>
  </si>
  <si>
    <t>SB SHI -12</t>
  </si>
  <si>
    <t>Chalila Apartments</t>
  </si>
  <si>
    <t>OHI</t>
  </si>
  <si>
    <t>Shelter Plus Care TRA 8716</t>
  </si>
  <si>
    <t>City of Bangor</t>
  </si>
  <si>
    <t>Shelter Plus Care TRA Consolidated 8715</t>
  </si>
  <si>
    <t>Permanent Housing for Homeless Veterans with Disabilities</t>
  </si>
  <si>
    <t>Community Housing of Maine, Inc,</t>
  </si>
  <si>
    <t>Mid Maine Supported Housing 12</t>
  </si>
  <si>
    <t>Kennebec  Behavioral Health</t>
  </si>
  <si>
    <t>PRA Northside Apartments</t>
  </si>
  <si>
    <t>Shelter Plus Care TRA Consolidated 8714</t>
  </si>
  <si>
    <t>Running total</t>
  </si>
  <si>
    <t>Amount Requested</t>
  </si>
  <si>
    <t>Component Type</t>
  </si>
  <si>
    <t>Project Type</t>
  </si>
  <si>
    <t>Expiring Grant #</t>
  </si>
  <si>
    <t>Project Name</t>
  </si>
  <si>
    <t>Applicant Name</t>
  </si>
  <si>
    <t>Tier</t>
  </si>
  <si>
    <t>Rank</t>
  </si>
  <si>
    <t>Score</t>
  </si>
  <si>
    <t>Amount for Tier 1</t>
  </si>
  <si>
    <t>CoC's Annual Renewal Demand:</t>
  </si>
  <si>
    <r>
      <t xml:space="preserve">Section 5 - </t>
    </r>
    <r>
      <rPr>
        <b/>
        <sz val="12"/>
        <color rgb="FFFF0000"/>
        <rFont val="Arial"/>
        <family val="2"/>
      </rPr>
      <t>SUMMARY OF COC ELIGIBLE FUNDS</t>
    </r>
  </si>
</sst>
</file>

<file path=xl/styles.xml><?xml version="1.0" encoding="utf-8"?>
<styleSheet xmlns="http://schemas.openxmlformats.org/spreadsheetml/2006/main">
  <numFmts count="3">
    <numFmt numFmtId="44" formatCode="_(&quot;$&quot;* #,##0.00_);_(&quot;$&quot;* \(#,##0.00\);_(&quot;$&quot;* &quot;-&quot;??_);_(@_)"/>
    <numFmt numFmtId="164" formatCode="&quot;$&quot;#,##0.00"/>
    <numFmt numFmtId="165" formatCode="&quot;$&quot;#,##0"/>
  </numFmts>
  <fonts count="17">
    <font>
      <sz val="11"/>
      <color theme="1"/>
      <name val="Calibri"/>
      <family val="2"/>
      <scheme val="minor"/>
    </font>
    <font>
      <sz val="11"/>
      <color theme="1"/>
      <name val="Calibri"/>
      <family val="2"/>
      <scheme val="minor"/>
    </font>
    <font>
      <b/>
      <sz val="11"/>
      <color theme="1"/>
      <name val="Calibri"/>
      <family val="2"/>
      <scheme val="minor"/>
    </font>
    <font>
      <sz val="12"/>
      <name val="Calibri"/>
      <family val="2"/>
      <scheme val="minor"/>
    </font>
    <font>
      <b/>
      <sz val="11"/>
      <name val="Calibri"/>
      <family val="2"/>
      <scheme val="minor"/>
    </font>
    <font>
      <sz val="11"/>
      <name val="Calibri"/>
      <family val="2"/>
      <scheme val="minor"/>
    </font>
    <font>
      <sz val="10"/>
      <name val="Calibri"/>
      <family val="2"/>
      <scheme val="minor"/>
    </font>
    <font>
      <b/>
      <sz val="12"/>
      <color theme="1"/>
      <name val="Calibri"/>
      <family val="2"/>
      <scheme val="minor"/>
    </font>
    <font>
      <b/>
      <sz val="11"/>
      <name val="Arial"/>
      <family val="2"/>
    </font>
    <font>
      <sz val="11"/>
      <name val="Arial"/>
      <family val="2"/>
    </font>
    <font>
      <b/>
      <sz val="12"/>
      <name val="Arial"/>
      <family val="2"/>
    </font>
    <font>
      <b/>
      <sz val="12"/>
      <color rgb="FFFF0000"/>
      <name val="Arial"/>
      <family val="2"/>
    </font>
    <font>
      <b/>
      <sz val="10"/>
      <color indexed="81"/>
      <name val="Tahoma"/>
      <family val="2"/>
    </font>
    <font>
      <sz val="10"/>
      <color indexed="81"/>
      <name val="Tahoma"/>
      <family val="2"/>
    </font>
    <font>
      <sz val="11"/>
      <color indexed="81"/>
      <name val="Tahoma"/>
      <family val="2"/>
    </font>
    <font>
      <sz val="10"/>
      <name val="Arial"/>
      <family val="2"/>
    </font>
    <font>
      <sz val="11"/>
      <color indexed="8"/>
      <name val="Calibri"/>
      <family val="2"/>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3"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right style="double">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double">
        <color indexed="64"/>
      </left>
      <right/>
      <top style="medium">
        <color indexed="64"/>
      </top>
      <bottom style="medium">
        <color indexed="64"/>
      </bottom>
      <diagonal/>
    </border>
    <border>
      <left/>
      <right style="double">
        <color indexed="64"/>
      </right>
      <top style="double">
        <color indexed="64"/>
      </top>
      <bottom/>
      <diagonal/>
    </border>
    <border>
      <left/>
      <right/>
      <top style="double">
        <color indexed="64"/>
      </top>
      <bottom/>
      <diagonal/>
    </border>
    <border>
      <left style="double">
        <color indexed="64"/>
      </left>
      <right/>
      <top style="double">
        <color indexed="64"/>
      </top>
      <bottom/>
      <diagonal/>
    </border>
  </borders>
  <cellStyleXfs count="11">
    <xf numFmtId="0" fontId="0" fillId="0" borderId="0"/>
    <xf numFmtId="44" fontId="15" fillId="0" borderId="0" applyFont="0" applyFill="0" applyBorder="0" applyAlignment="0" applyProtection="0"/>
    <xf numFmtId="44" fontId="16" fillId="0" borderId="0" applyFont="0" applyFill="0" applyBorder="0" applyAlignment="0" applyProtection="0"/>
    <xf numFmtId="0" fontId="15" fillId="0" borderId="0" applyFill="0"/>
    <xf numFmtId="0" fontId="15" fillId="0" borderId="0" applyFill="0"/>
    <xf numFmtId="0" fontId="15" fillId="0" borderId="0" applyFill="0"/>
    <xf numFmtId="0" fontId="15" fillId="0" borderId="0" applyFill="0"/>
    <xf numFmtId="0" fontId="1" fillId="0" borderId="0"/>
    <xf numFmtId="0" fontId="1" fillId="0" borderId="0"/>
    <xf numFmtId="0" fontId="15" fillId="0" borderId="0" applyFill="0"/>
    <xf numFmtId="0" fontId="15" fillId="0" borderId="0" applyFill="0"/>
  </cellStyleXfs>
  <cellXfs count="62">
    <xf numFmtId="0" fontId="0" fillId="0" borderId="0" xfId="0"/>
    <xf numFmtId="0" fontId="0" fillId="0" borderId="0" xfId="0" applyFont="1"/>
    <xf numFmtId="0" fontId="0" fillId="0" borderId="0" xfId="0" applyBorder="1"/>
    <xf numFmtId="0" fontId="3" fillId="0" borderId="0" xfId="0" applyFont="1" applyBorder="1" applyAlignment="1" applyProtection="1">
      <alignment horizontal="center" vertical="center"/>
      <protection locked="0"/>
    </xf>
    <xf numFmtId="0" fontId="0" fillId="0" borderId="0" xfId="0" applyFont="1" applyBorder="1"/>
    <xf numFmtId="164" fontId="0" fillId="0" borderId="0" xfId="0" applyNumberFormat="1" applyBorder="1" applyProtection="1">
      <protection locked="0"/>
    </xf>
    <xf numFmtId="0" fontId="0" fillId="0" borderId="0" xfId="0" applyBorder="1" applyAlignment="1" applyProtection="1">
      <alignment horizontal="center" vertical="center"/>
      <protection locked="0"/>
    </xf>
    <xf numFmtId="0" fontId="0" fillId="0" borderId="0" xfId="0" applyBorder="1" applyProtection="1">
      <protection locked="0"/>
    </xf>
    <xf numFmtId="0" fontId="0" fillId="0" borderId="0" xfId="0" applyFont="1" applyBorder="1" applyAlignment="1" applyProtection="1">
      <alignment wrapText="1"/>
      <protection locked="0"/>
    </xf>
    <xf numFmtId="165" fontId="2" fillId="0" borderId="1" xfId="0" applyNumberFormat="1" applyFont="1" applyBorder="1"/>
    <xf numFmtId="165" fontId="4" fillId="0" borderId="2" xfId="0" applyNumberFormat="1" applyFont="1" applyFill="1" applyBorder="1" applyAlignment="1" applyProtection="1">
      <alignment horizontal="right" vertical="center"/>
      <protection locked="0"/>
    </xf>
    <xf numFmtId="165" fontId="5" fillId="0" borderId="3" xfId="0" applyNumberFormat="1" applyFont="1" applyFill="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14" fontId="5" fillId="0" borderId="1" xfId="0" applyNumberFormat="1" applyFont="1" applyFill="1" applyBorder="1" applyAlignment="1" applyProtection="1">
      <alignment horizontal="center" vertical="center"/>
      <protection locked="0"/>
    </xf>
    <xf numFmtId="0" fontId="5" fillId="0" borderId="1" xfId="0" applyFont="1" applyFill="1" applyBorder="1" applyAlignment="1" applyProtection="1">
      <alignment horizontal="left" vertical="center"/>
      <protection locked="0"/>
    </xf>
    <xf numFmtId="0" fontId="2" fillId="0" borderId="5"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center"/>
    </xf>
    <xf numFmtId="165" fontId="0" fillId="0" borderId="0" xfId="0" applyNumberFormat="1" applyFill="1"/>
    <xf numFmtId="0" fontId="0" fillId="2" borderId="0" xfId="0" applyFill="1"/>
    <xf numFmtId="165" fontId="4" fillId="2" borderId="1" xfId="0" applyNumberFormat="1" applyFont="1" applyFill="1" applyBorder="1" applyAlignment="1" applyProtection="1">
      <alignment horizontal="right" vertical="center"/>
      <protection locked="0"/>
    </xf>
    <xf numFmtId="165" fontId="5" fillId="2" borderId="1" xfId="0" applyNumberFormat="1"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14" fontId="5" fillId="2" borderId="1" xfId="0" applyNumberFormat="1" applyFont="1" applyFill="1" applyBorder="1" applyAlignment="1" applyProtection="1">
      <alignment horizontal="center" vertical="center"/>
      <protection locked="0"/>
    </xf>
    <xf numFmtId="0" fontId="5" fillId="2" borderId="1" xfId="0" applyFont="1" applyFill="1" applyBorder="1" applyAlignment="1" applyProtection="1">
      <alignment horizontal="left" vertical="center"/>
      <protection locked="0"/>
    </xf>
    <xf numFmtId="0" fontId="2" fillId="2" borderId="5" xfId="0" applyFont="1" applyFill="1" applyBorder="1" applyAlignment="1">
      <alignment horizontal="center"/>
    </xf>
    <xf numFmtId="0" fontId="2" fillId="2" borderId="1" xfId="0" applyFont="1" applyFill="1" applyBorder="1" applyAlignment="1">
      <alignment horizontal="center"/>
    </xf>
    <xf numFmtId="0" fontId="2" fillId="0" borderId="5" xfId="0" applyFont="1" applyFill="1" applyBorder="1" applyAlignment="1">
      <alignment horizontal="center"/>
    </xf>
    <xf numFmtId="0" fontId="0" fillId="0" borderId="0" xfId="0" applyFill="1"/>
    <xf numFmtId="165" fontId="6" fillId="0" borderId="3" xfId="0" applyNumberFormat="1" applyFont="1" applyFill="1" applyBorder="1" applyAlignment="1" applyProtection="1">
      <alignment horizontal="center" vertical="center"/>
      <protection locked="0"/>
    </xf>
    <xf numFmtId="0" fontId="3" fillId="0" borderId="4" xfId="0" applyFont="1" applyFill="1" applyBorder="1" applyAlignment="1" applyProtection="1">
      <alignment horizontal="center" vertical="center"/>
      <protection locked="0"/>
    </xf>
    <xf numFmtId="14" fontId="6" fillId="0" borderId="1" xfId="0" applyNumberFormat="1" applyFont="1" applyFill="1" applyBorder="1" applyAlignment="1" applyProtection="1">
      <alignment horizontal="center" vertical="center"/>
      <protection locked="0"/>
    </xf>
    <xf numFmtId="0" fontId="6" fillId="0" borderId="1" xfId="0" applyFont="1" applyFill="1" applyBorder="1" applyAlignment="1" applyProtection="1">
      <alignment horizontal="left" vertical="center"/>
      <protection locked="0"/>
    </xf>
    <xf numFmtId="0" fontId="2" fillId="0" borderId="1" xfId="0" applyFont="1" applyFill="1" applyBorder="1" applyAlignment="1">
      <alignment horizontal="center"/>
    </xf>
    <xf numFmtId="14" fontId="5" fillId="3" borderId="1" xfId="0" applyNumberFormat="1" applyFont="1" applyFill="1" applyBorder="1" applyAlignment="1" applyProtection="1">
      <alignment horizontal="center" vertical="center"/>
      <protection locked="0"/>
    </xf>
    <xf numFmtId="165" fontId="5" fillId="0" borderId="3" xfId="0" applyNumberFormat="1" applyFont="1" applyFill="1" applyBorder="1" applyAlignment="1" applyProtection="1">
      <alignment horizontal="center" vertical="top"/>
      <protection locked="0"/>
    </xf>
    <xf numFmtId="14" fontId="5" fillId="0" borderId="1" xfId="0" applyNumberFormat="1" applyFont="1" applyFill="1" applyBorder="1" applyAlignment="1" applyProtection="1">
      <alignment horizontal="center" vertical="top"/>
      <protection locked="0"/>
    </xf>
    <xf numFmtId="0" fontId="5" fillId="0" borderId="1" xfId="0" applyFont="1" applyFill="1" applyBorder="1" applyAlignment="1" applyProtection="1">
      <alignment horizontal="left" vertical="top"/>
      <protection locked="0"/>
    </xf>
    <xf numFmtId="165" fontId="2" fillId="0" borderId="4" xfId="0" applyNumberFormat="1" applyFont="1" applyBorder="1"/>
    <xf numFmtId="165" fontId="4" fillId="0" borderId="7" xfId="0" applyNumberFormat="1" applyFont="1" applyFill="1" applyBorder="1" applyAlignment="1" applyProtection="1">
      <alignment horizontal="right" vertical="center"/>
      <protection locked="0"/>
    </xf>
    <xf numFmtId="165" fontId="5" fillId="0" borderId="8" xfId="0" applyNumberFormat="1" applyFont="1" applyFill="1" applyBorder="1" applyAlignment="1" applyProtection="1">
      <alignment horizontal="center" vertical="center"/>
      <protection locked="0"/>
    </xf>
    <xf numFmtId="14" fontId="5" fillId="0" borderId="4" xfId="0" applyNumberFormat="1" applyFont="1" applyFill="1" applyBorder="1" applyAlignment="1" applyProtection="1">
      <alignment horizontal="center" vertical="center"/>
      <protection locked="0"/>
    </xf>
    <xf numFmtId="0" fontId="5" fillId="0" borderId="4" xfId="0" applyFont="1" applyFill="1" applyBorder="1" applyAlignment="1" applyProtection="1">
      <alignment horizontal="left" vertical="center"/>
      <protection locked="0"/>
    </xf>
    <xf numFmtId="0" fontId="2" fillId="0" borderId="9" xfId="0" applyFont="1" applyBorder="1" applyAlignment="1">
      <alignment horizontal="center"/>
    </xf>
    <xf numFmtId="0" fontId="2" fillId="0" borderId="4" xfId="0" applyFont="1" applyBorder="1" applyAlignment="1">
      <alignment horizontal="center"/>
    </xf>
    <xf numFmtId="0" fontId="2" fillId="0" borderId="10" xfId="0" applyFont="1" applyBorder="1"/>
    <xf numFmtId="164" fontId="7" fillId="0" borderId="10" xfId="0" applyNumberFormat="1" applyFont="1" applyBorder="1" applyProtection="1">
      <protection locked="0"/>
    </xf>
    <xf numFmtId="0" fontId="7" fillId="0" borderId="10" xfId="0" applyFont="1" applyBorder="1" applyAlignment="1" applyProtection="1">
      <alignment horizontal="center" vertical="center"/>
      <protection locked="0"/>
    </xf>
    <xf numFmtId="0" fontId="7" fillId="0" borderId="10" xfId="0" applyFont="1" applyBorder="1" applyProtection="1">
      <protection locked="0"/>
    </xf>
    <xf numFmtId="0" fontId="7" fillId="0" borderId="10" xfId="0" applyFont="1" applyBorder="1" applyAlignment="1" applyProtection="1">
      <alignment wrapText="1"/>
      <protection locked="0"/>
    </xf>
    <xf numFmtId="0" fontId="7" fillId="0" borderId="10" xfId="0" applyFont="1" applyBorder="1" applyAlignment="1" applyProtection="1">
      <alignment horizontal="center"/>
      <protection locked="0"/>
    </xf>
    <xf numFmtId="165" fontId="8" fillId="4" borderId="0" xfId="0" applyNumberFormat="1" applyFont="1" applyFill="1" applyBorder="1" applyAlignment="1" applyProtection="1">
      <alignment horizontal="center" vertical="center"/>
      <protection locked="0"/>
    </xf>
    <xf numFmtId="0" fontId="8" fillId="0" borderId="0" xfId="0" applyFont="1" applyBorder="1" applyAlignment="1" applyProtection="1">
      <alignment horizontal="right" vertical="center" wrapText="1"/>
      <protection locked="0"/>
    </xf>
    <xf numFmtId="9" fontId="9" fillId="0" borderId="0" xfId="0" applyNumberFormat="1" applyFont="1" applyBorder="1" applyAlignment="1" applyProtection="1">
      <alignment horizontal="right" vertical="center" wrapText="1"/>
      <protection locked="0"/>
    </xf>
    <xf numFmtId="165" fontId="8" fillId="4" borderId="11" xfId="0" applyNumberFormat="1" applyFont="1" applyFill="1" applyBorder="1" applyAlignment="1" applyProtection="1">
      <alignment horizontal="left" vertical="center"/>
      <protection locked="0"/>
    </xf>
    <xf numFmtId="165" fontId="8" fillId="4" borderId="12" xfId="0" applyNumberFormat="1" applyFont="1" applyFill="1" applyBorder="1" applyAlignment="1" applyProtection="1">
      <alignment horizontal="left" vertical="center"/>
      <protection locked="0"/>
    </xf>
    <xf numFmtId="0" fontId="8" fillId="0" borderId="13" xfId="0" applyFont="1" applyBorder="1" applyAlignment="1" applyProtection="1">
      <alignment horizontal="center" vertical="center" wrapText="1"/>
      <protection locked="0"/>
    </xf>
    <xf numFmtId="0" fontId="8" fillId="0" borderId="14" xfId="0" applyFont="1" applyBorder="1" applyAlignment="1" applyProtection="1">
      <alignment horizontal="center" vertical="center" wrapText="1"/>
      <protection locked="0"/>
    </xf>
    <xf numFmtId="0" fontId="8" fillId="0" borderId="15" xfId="0" applyFont="1" applyBorder="1" applyAlignment="1" applyProtection="1">
      <alignment horizontal="center" vertical="center" wrapText="1"/>
      <protection locked="0"/>
    </xf>
    <xf numFmtId="0" fontId="10" fillId="4" borderId="16" xfId="0" applyFont="1" applyFill="1" applyBorder="1" applyAlignment="1" applyProtection="1">
      <alignment horizontal="center" vertical="center" wrapText="1"/>
      <protection locked="0"/>
    </xf>
    <xf numFmtId="0" fontId="10" fillId="4" borderId="17" xfId="0" applyFont="1" applyFill="1" applyBorder="1" applyAlignment="1" applyProtection="1">
      <alignment horizontal="center" vertical="center" wrapText="1"/>
      <protection locked="0"/>
    </xf>
    <xf numFmtId="0" fontId="10" fillId="4" borderId="18" xfId="0" applyFont="1" applyFill="1" applyBorder="1" applyAlignment="1" applyProtection="1">
      <alignment horizontal="center" vertical="center" wrapText="1"/>
      <protection locked="0"/>
    </xf>
  </cellXfs>
  <cellStyles count="11">
    <cellStyle name="Currency 2" xfId="1"/>
    <cellStyle name="Currency 3" xfId="2"/>
    <cellStyle name="Normal" xfId="0" builtinId="0"/>
    <cellStyle name="Normal 2" xfId="3"/>
    <cellStyle name="Normal 2 2" xfId="4"/>
    <cellStyle name="Normal 3" xfId="5"/>
    <cellStyle name="Normal 4" xfId="6"/>
    <cellStyle name="Normal 5" xfId="7"/>
    <cellStyle name="Normal 5 2" xfId="8"/>
    <cellStyle name="Normal 6" xfId="9"/>
    <cellStyle name="Normal 7" xfId="1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NewDev\Programs\Homelessness\Collaborative%20Applicant%202013\GIW%202013\2013%20GIW%20ME-500%20FINAL%209-16-1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structions"/>
      <sheetName val="Definitions"/>
      <sheetName val="FY2013 GIW"/>
      <sheetName val="Rental Assistance Worksheet"/>
    </sheetNames>
    <sheetDataSet>
      <sheetData sheetId="0"/>
      <sheetData sheetId="1"/>
      <sheetData sheetId="2">
        <row r="13">
          <cell r="BG13">
            <v>29616</v>
          </cell>
        </row>
        <row r="14">
          <cell r="BG14">
            <v>9819</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dimension ref="A1:L42"/>
  <sheetViews>
    <sheetView tabSelected="1" topLeftCell="A7" zoomScale="55" zoomScaleNormal="55" workbookViewId="0">
      <selection activeCell="K29" sqref="K29"/>
    </sheetView>
  </sheetViews>
  <sheetFormatPr defaultRowHeight="15"/>
  <cols>
    <col min="1" max="1" width="9.140625" style="2"/>
    <col min="4" max="4" width="32.28515625" customWidth="1"/>
    <col min="5" max="5" width="24.7109375" customWidth="1"/>
    <col min="6" max="6" width="18.28515625" customWidth="1"/>
    <col min="7" max="7" width="16.140625" customWidth="1"/>
    <col min="8" max="8" width="14" customWidth="1"/>
    <col min="9" max="9" width="17.140625" customWidth="1"/>
    <col min="10" max="10" width="18.28515625" style="1" customWidth="1"/>
    <col min="11" max="11" width="29" customWidth="1"/>
  </cols>
  <sheetData>
    <row r="1" spans="1:12" ht="17.25" thickTop="1" thickBot="1">
      <c r="F1" s="61" t="s">
        <v>64</v>
      </c>
      <c r="G1" s="60"/>
      <c r="H1" s="60"/>
      <c r="I1" s="60"/>
      <c r="J1" s="60"/>
      <c r="K1" s="60"/>
      <c r="L1" s="59"/>
    </row>
    <row r="2" spans="1:12" ht="15.75" thickBot="1">
      <c r="F2" s="58" t="s">
        <v>63</v>
      </c>
      <c r="G2" s="57"/>
      <c r="H2" s="57"/>
      <c r="I2" s="57"/>
      <c r="J2" s="56"/>
      <c r="K2" s="55">
        <v>7670722</v>
      </c>
      <c r="L2" s="54"/>
    </row>
    <row r="3" spans="1:12">
      <c r="F3" s="52"/>
      <c r="G3" s="52"/>
      <c r="H3" s="52"/>
      <c r="I3" s="52"/>
      <c r="J3" s="53">
        <v>0.05</v>
      </c>
      <c r="K3" s="51">
        <f>K2*0.05</f>
        <v>383536.10000000003</v>
      </c>
      <c r="L3" s="51"/>
    </row>
    <row r="4" spans="1:12" ht="30">
      <c r="F4" s="52"/>
      <c r="G4" s="52"/>
      <c r="H4" s="52"/>
      <c r="I4" s="52"/>
      <c r="J4" s="52" t="s">
        <v>62</v>
      </c>
      <c r="K4" s="51">
        <f>K2-K3</f>
        <v>7287185.9000000004</v>
      </c>
      <c r="L4" s="51"/>
    </row>
    <row r="6" spans="1:12" ht="16.5" thickBot="1">
      <c r="A6" s="45" t="s">
        <v>61</v>
      </c>
      <c r="B6" s="48" t="s">
        <v>60</v>
      </c>
      <c r="C6" s="50" t="s">
        <v>59</v>
      </c>
      <c r="D6" s="49" t="s">
        <v>58</v>
      </c>
      <c r="E6" s="49" t="s">
        <v>57</v>
      </c>
      <c r="F6" s="48" t="s">
        <v>56</v>
      </c>
      <c r="G6" s="47" t="s">
        <v>55</v>
      </c>
      <c r="H6" s="47" t="s">
        <v>54</v>
      </c>
      <c r="I6" s="46" t="s">
        <v>53</v>
      </c>
      <c r="J6" s="45" t="s">
        <v>52</v>
      </c>
    </row>
    <row r="7" spans="1:12" ht="15.75">
      <c r="A7" s="44">
        <v>104</v>
      </c>
      <c r="B7" s="43">
        <v>1</v>
      </c>
      <c r="C7" s="43"/>
      <c r="D7" s="42" t="s">
        <v>44</v>
      </c>
      <c r="E7" s="42" t="s">
        <v>51</v>
      </c>
      <c r="F7" s="41">
        <v>41729</v>
      </c>
      <c r="G7" s="12" t="s">
        <v>2</v>
      </c>
      <c r="H7" s="40" t="s">
        <v>1</v>
      </c>
      <c r="I7" s="39">
        <v>334211</v>
      </c>
      <c r="J7" s="38">
        <f>SUM(I7)</f>
        <v>334211</v>
      </c>
    </row>
    <row r="8" spans="1:12" ht="15.75">
      <c r="A8" s="16">
        <v>104</v>
      </c>
      <c r="B8" s="15">
        <v>2</v>
      </c>
      <c r="C8" s="15"/>
      <c r="D8" s="37" t="s">
        <v>44</v>
      </c>
      <c r="E8" s="37" t="s">
        <v>50</v>
      </c>
      <c r="F8" s="36">
        <v>42004</v>
      </c>
      <c r="G8" s="12" t="s">
        <v>2</v>
      </c>
      <c r="H8" s="35" t="s">
        <v>1</v>
      </c>
      <c r="I8" s="10">
        <v>32518</v>
      </c>
      <c r="J8" s="9">
        <f>SUM(J7+I8)</f>
        <v>366729</v>
      </c>
    </row>
    <row r="9" spans="1:12" ht="15.75">
      <c r="A9" s="16">
        <v>101</v>
      </c>
      <c r="B9" s="15">
        <v>3</v>
      </c>
      <c r="C9" s="15"/>
      <c r="D9" s="14" t="s">
        <v>49</v>
      </c>
      <c r="E9" s="14" t="s">
        <v>48</v>
      </c>
      <c r="F9" s="34">
        <v>41882</v>
      </c>
      <c r="G9" s="12" t="s">
        <v>2</v>
      </c>
      <c r="H9" s="11" t="s">
        <v>1</v>
      </c>
      <c r="I9" s="10">
        <v>34751</v>
      </c>
      <c r="J9" s="9">
        <f>SUM(J8+I9)</f>
        <v>401480</v>
      </c>
    </row>
    <row r="10" spans="1:12" ht="15.75">
      <c r="A10" s="16">
        <v>97</v>
      </c>
      <c r="B10" s="15">
        <v>4</v>
      </c>
      <c r="C10" s="15"/>
      <c r="D10" s="14" t="s">
        <v>47</v>
      </c>
      <c r="E10" s="14" t="s">
        <v>46</v>
      </c>
      <c r="F10" s="13">
        <v>41882</v>
      </c>
      <c r="G10" s="12" t="s">
        <v>2</v>
      </c>
      <c r="H10" s="11" t="s">
        <v>1</v>
      </c>
      <c r="I10" s="10">
        <v>20805</v>
      </c>
      <c r="J10" s="9">
        <f>SUM(J9+I10)</f>
        <v>422285</v>
      </c>
    </row>
    <row r="11" spans="1:12" ht="15.75">
      <c r="A11" s="16">
        <v>95</v>
      </c>
      <c r="B11" s="15">
        <v>5</v>
      </c>
      <c r="C11" s="15"/>
      <c r="D11" s="14" t="s">
        <v>44</v>
      </c>
      <c r="E11" s="14" t="s">
        <v>45</v>
      </c>
      <c r="F11" s="13">
        <v>41882</v>
      </c>
      <c r="G11" s="12" t="s">
        <v>2</v>
      </c>
      <c r="H11" s="11" t="s">
        <v>1</v>
      </c>
      <c r="I11" s="10">
        <v>391990</v>
      </c>
      <c r="J11" s="9">
        <f>SUM(J10+I11)</f>
        <v>814275</v>
      </c>
    </row>
    <row r="12" spans="1:12" ht="15.75">
      <c r="A12" s="16">
        <v>94</v>
      </c>
      <c r="B12" s="15">
        <v>6</v>
      </c>
      <c r="C12" s="15"/>
      <c r="D12" s="14" t="s">
        <v>44</v>
      </c>
      <c r="E12" s="14" t="s">
        <v>43</v>
      </c>
      <c r="F12" s="13">
        <v>41973</v>
      </c>
      <c r="G12" s="12" t="s">
        <v>2</v>
      </c>
      <c r="H12" s="11" t="s">
        <v>1</v>
      </c>
      <c r="I12" s="10">
        <v>117535</v>
      </c>
      <c r="J12" s="9">
        <f>SUM(J11+I12)</f>
        <v>931810</v>
      </c>
    </row>
    <row r="13" spans="1:12" ht="15.75">
      <c r="A13" s="16">
        <v>92</v>
      </c>
      <c r="B13" s="15">
        <v>7</v>
      </c>
      <c r="C13" s="15"/>
      <c r="D13" s="14" t="s">
        <v>42</v>
      </c>
      <c r="E13" s="14" t="s">
        <v>41</v>
      </c>
      <c r="F13" s="13">
        <v>41670</v>
      </c>
      <c r="G13" s="12" t="s">
        <v>2</v>
      </c>
      <c r="H13" s="11" t="s">
        <v>1</v>
      </c>
      <c r="I13" s="10">
        <f>'[1]FY2013 GIW'!$BG$13</f>
        <v>29616</v>
      </c>
      <c r="J13" s="9">
        <f>SUM(J12+I13)</f>
        <v>961426</v>
      </c>
    </row>
    <row r="14" spans="1:12" ht="15.75">
      <c r="A14" s="16">
        <v>92</v>
      </c>
      <c r="B14" s="15">
        <v>8</v>
      </c>
      <c r="C14" s="15"/>
      <c r="D14" s="14" t="s">
        <v>31</v>
      </c>
      <c r="E14" s="14" t="s">
        <v>40</v>
      </c>
      <c r="F14" s="13">
        <v>41865</v>
      </c>
      <c r="G14" s="12" t="s">
        <v>2</v>
      </c>
      <c r="H14" s="11" t="s">
        <v>1</v>
      </c>
      <c r="I14" s="10">
        <v>62582</v>
      </c>
      <c r="J14" s="9">
        <f>SUM(J13+I14)</f>
        <v>1024008</v>
      </c>
    </row>
    <row r="15" spans="1:12" ht="15.75">
      <c r="A15" s="16">
        <v>92</v>
      </c>
      <c r="B15" s="15">
        <v>9</v>
      </c>
      <c r="C15" s="15"/>
      <c r="D15" s="14" t="s">
        <v>31</v>
      </c>
      <c r="E15" s="14" t="s">
        <v>39</v>
      </c>
      <c r="F15" s="13">
        <v>41820</v>
      </c>
      <c r="G15" s="12" t="s">
        <v>2</v>
      </c>
      <c r="H15" s="11" t="s">
        <v>1</v>
      </c>
      <c r="I15" s="10">
        <v>2858146</v>
      </c>
      <c r="J15" s="9">
        <f>SUM(J14+I15)</f>
        <v>3882154</v>
      </c>
    </row>
    <row r="16" spans="1:12" ht="15.75">
      <c r="A16" s="16">
        <v>92</v>
      </c>
      <c r="B16" s="15">
        <v>10</v>
      </c>
      <c r="C16" s="15"/>
      <c r="D16" s="14" t="s">
        <v>31</v>
      </c>
      <c r="E16" s="14" t="s">
        <v>38</v>
      </c>
      <c r="F16" s="13">
        <v>42004</v>
      </c>
      <c r="G16" s="12" t="s">
        <v>2</v>
      </c>
      <c r="H16" s="11" t="s">
        <v>1</v>
      </c>
      <c r="I16" s="10">
        <v>1915956</v>
      </c>
      <c r="J16" s="9">
        <f>SUM(J15+I16)</f>
        <v>5798110</v>
      </c>
    </row>
    <row r="17" spans="1:11" ht="15.75">
      <c r="A17" s="16">
        <v>92</v>
      </c>
      <c r="B17" s="15">
        <v>11</v>
      </c>
      <c r="C17" s="15"/>
      <c r="D17" s="14" t="s">
        <v>31</v>
      </c>
      <c r="E17" s="14" t="s">
        <v>37</v>
      </c>
      <c r="F17" s="13">
        <v>41912</v>
      </c>
      <c r="G17" s="12" t="s">
        <v>2</v>
      </c>
      <c r="H17" s="11" t="s">
        <v>1</v>
      </c>
      <c r="I17" s="10">
        <v>458648</v>
      </c>
      <c r="J17" s="9">
        <f>SUM(J16+I17)</f>
        <v>6256758</v>
      </c>
    </row>
    <row r="18" spans="1:11" ht="15.75">
      <c r="A18" s="16">
        <v>91</v>
      </c>
      <c r="B18" s="15">
        <v>12</v>
      </c>
      <c r="C18" s="15"/>
      <c r="D18" s="14" t="s">
        <v>28</v>
      </c>
      <c r="E18" s="14" t="s">
        <v>36</v>
      </c>
      <c r="F18" s="13">
        <v>41640</v>
      </c>
      <c r="G18" s="12" t="s">
        <v>2</v>
      </c>
      <c r="H18" s="11" t="s">
        <v>22</v>
      </c>
      <c r="I18" s="10">
        <f>'[1]FY2013 GIW'!$BG$14</f>
        <v>9819</v>
      </c>
      <c r="J18" s="9">
        <f>SUM(J17+I18)</f>
        <v>6266577</v>
      </c>
    </row>
    <row r="19" spans="1:11" ht="15.75">
      <c r="A19" s="16">
        <v>91</v>
      </c>
      <c r="B19" s="15">
        <v>13</v>
      </c>
      <c r="C19" s="15"/>
      <c r="D19" s="14" t="s">
        <v>19</v>
      </c>
      <c r="E19" s="14" t="s">
        <v>35</v>
      </c>
      <c r="F19" s="13">
        <v>42004</v>
      </c>
      <c r="G19" s="12" t="s">
        <v>2</v>
      </c>
      <c r="H19" s="11" t="s">
        <v>34</v>
      </c>
      <c r="I19" s="10">
        <v>344888</v>
      </c>
      <c r="J19" s="9">
        <f>SUM(J18+I19)</f>
        <v>6611465</v>
      </c>
    </row>
    <row r="20" spans="1:11" ht="15.75">
      <c r="A20" s="16">
        <v>87</v>
      </c>
      <c r="B20" s="15">
        <v>15</v>
      </c>
      <c r="C20" s="15"/>
      <c r="D20" s="14" t="s">
        <v>14</v>
      </c>
      <c r="E20" s="14" t="s">
        <v>33</v>
      </c>
      <c r="F20" s="13">
        <v>41912</v>
      </c>
      <c r="G20" s="12" t="s">
        <v>2</v>
      </c>
      <c r="H20" s="11" t="s">
        <v>22</v>
      </c>
      <c r="I20" s="10">
        <v>109280</v>
      </c>
      <c r="J20" s="9">
        <f>SUM(J19+I20)</f>
        <v>6720745</v>
      </c>
    </row>
    <row r="21" spans="1:11" ht="15.75">
      <c r="A21" s="16">
        <v>84</v>
      </c>
      <c r="B21" s="15">
        <v>17</v>
      </c>
      <c r="C21" s="15"/>
      <c r="D21" s="14" t="s">
        <v>14</v>
      </c>
      <c r="E21" s="14" t="s">
        <v>32</v>
      </c>
      <c r="F21" s="13">
        <v>41973</v>
      </c>
      <c r="G21" s="30" t="s">
        <v>2</v>
      </c>
      <c r="H21" s="11" t="s">
        <v>22</v>
      </c>
      <c r="I21" s="10">
        <v>97526</v>
      </c>
      <c r="J21" s="9">
        <f>SUM(J20+I21)</f>
        <v>6818271</v>
      </c>
    </row>
    <row r="22" spans="1:11" ht="15.75">
      <c r="A22" s="16">
        <v>83</v>
      </c>
      <c r="B22" s="15">
        <v>18</v>
      </c>
      <c r="C22" s="15"/>
      <c r="D22" s="14" t="s">
        <v>31</v>
      </c>
      <c r="E22" s="14" t="s">
        <v>30</v>
      </c>
      <c r="F22" s="13">
        <v>41977</v>
      </c>
      <c r="G22" s="12" t="s">
        <v>2</v>
      </c>
      <c r="H22" s="11" t="s">
        <v>1</v>
      </c>
      <c r="I22" s="10">
        <v>91567</v>
      </c>
      <c r="J22" s="9">
        <f>SUM(J21+I22)</f>
        <v>6909838</v>
      </c>
    </row>
    <row r="23" spans="1:11" ht="15.75">
      <c r="A23" s="16">
        <v>81</v>
      </c>
      <c r="B23" s="15">
        <v>19</v>
      </c>
      <c r="C23" s="15"/>
      <c r="D23" s="14" t="s">
        <v>21</v>
      </c>
      <c r="E23" s="14" t="s">
        <v>29</v>
      </c>
      <c r="F23" s="13">
        <v>41790</v>
      </c>
      <c r="G23" s="12" t="s">
        <v>2</v>
      </c>
      <c r="H23" s="11" t="s">
        <v>22</v>
      </c>
      <c r="I23" s="10">
        <v>72279</v>
      </c>
      <c r="J23" s="9">
        <f>SUM(J22+I23)</f>
        <v>6982117</v>
      </c>
    </row>
    <row r="24" spans="1:11" s="28" customFormat="1" ht="15.75">
      <c r="A24" s="33">
        <v>81</v>
      </c>
      <c r="B24" s="27">
        <v>20</v>
      </c>
      <c r="C24" s="27"/>
      <c r="D24" s="32" t="s">
        <v>28</v>
      </c>
      <c r="E24" s="32" t="s">
        <v>27</v>
      </c>
      <c r="F24" s="31">
        <v>41790</v>
      </c>
      <c r="G24" s="30" t="s">
        <v>2</v>
      </c>
      <c r="H24" s="29" t="s">
        <v>22</v>
      </c>
      <c r="I24" s="10">
        <v>9769</v>
      </c>
      <c r="J24" s="9">
        <f>SUM(J23+I24)</f>
        <v>6991886</v>
      </c>
    </row>
    <row r="25" spans="1:11" ht="15.75">
      <c r="A25" s="16">
        <v>72</v>
      </c>
      <c r="B25" s="15">
        <v>21</v>
      </c>
      <c r="C25" s="15"/>
      <c r="D25" s="14" t="s">
        <v>26</v>
      </c>
      <c r="E25" s="14" t="s">
        <v>25</v>
      </c>
      <c r="F25" s="13">
        <v>41790</v>
      </c>
      <c r="G25" s="12" t="s">
        <v>2</v>
      </c>
      <c r="H25" s="11" t="s">
        <v>22</v>
      </c>
      <c r="I25" s="10">
        <v>164339</v>
      </c>
      <c r="J25" s="9">
        <f>SUM(J24+I25)</f>
        <v>7156225</v>
      </c>
    </row>
    <row r="26" spans="1:11" ht="15.75">
      <c r="A26" s="16">
        <v>66</v>
      </c>
      <c r="B26" s="15">
        <v>26</v>
      </c>
      <c r="C26" s="15"/>
      <c r="D26" s="14" t="s">
        <v>24</v>
      </c>
      <c r="E26" s="14" t="s">
        <v>23</v>
      </c>
      <c r="F26" s="13">
        <v>41912</v>
      </c>
      <c r="G26" s="12" t="s">
        <v>2</v>
      </c>
      <c r="H26" s="11" t="s">
        <v>22</v>
      </c>
      <c r="I26" s="10">
        <v>26798</v>
      </c>
      <c r="J26" s="9">
        <f>SUM(J25+I26)</f>
        <v>7183023</v>
      </c>
    </row>
    <row r="27" spans="1:11" ht="15.75">
      <c r="A27" s="16">
        <v>60</v>
      </c>
      <c r="B27" s="27">
        <v>27</v>
      </c>
      <c r="C27" s="27"/>
      <c r="D27" s="14" t="s">
        <v>21</v>
      </c>
      <c r="E27" s="14" t="s">
        <v>20</v>
      </c>
      <c r="F27" s="13">
        <v>41912</v>
      </c>
      <c r="G27" s="12" t="s">
        <v>2</v>
      </c>
      <c r="H27" s="11" t="s">
        <v>1</v>
      </c>
      <c r="I27" s="10">
        <v>12391</v>
      </c>
      <c r="J27" s="9">
        <f>SUM(J26+I27)</f>
        <v>7195414</v>
      </c>
    </row>
    <row r="28" spans="1:11" s="19" customFormat="1" ht="15.75">
      <c r="A28" s="26"/>
      <c r="B28" s="25"/>
      <c r="C28" s="25"/>
      <c r="D28" s="24" t="s">
        <v>19</v>
      </c>
      <c r="E28" s="24" t="s">
        <v>18</v>
      </c>
      <c r="F28" s="23" t="s">
        <v>16</v>
      </c>
      <c r="G28" s="22" t="s">
        <v>17</v>
      </c>
      <c r="H28" s="21" t="s">
        <v>16</v>
      </c>
      <c r="I28" s="20">
        <v>90885</v>
      </c>
      <c r="J28" s="9">
        <f>SUM(J27+I28)</f>
        <v>7286299</v>
      </c>
    </row>
    <row r="29" spans="1:11" ht="15.75">
      <c r="A29" s="16">
        <v>89</v>
      </c>
      <c r="B29" s="15">
        <v>14</v>
      </c>
      <c r="C29" s="15"/>
      <c r="D29" s="14" t="s">
        <v>8</v>
      </c>
      <c r="E29" s="14" t="s">
        <v>15</v>
      </c>
      <c r="F29" s="13">
        <v>41759</v>
      </c>
      <c r="G29" s="12" t="s">
        <v>2</v>
      </c>
      <c r="H29" s="11" t="s">
        <v>1</v>
      </c>
      <c r="I29" s="10">
        <v>107256</v>
      </c>
      <c r="J29" s="9">
        <f>SUM(J30+I29)</f>
        <v>7426252</v>
      </c>
      <c r="K29" s="18">
        <f>K4-J28</f>
        <v>886.90000000037253</v>
      </c>
    </row>
    <row r="30" spans="1:11" ht="15.75">
      <c r="A30" s="16">
        <v>86</v>
      </c>
      <c r="B30" s="15">
        <v>16</v>
      </c>
      <c r="C30" s="15"/>
      <c r="D30" s="14" t="s">
        <v>14</v>
      </c>
      <c r="E30" s="14" t="s">
        <v>13</v>
      </c>
      <c r="F30" s="13">
        <v>41851</v>
      </c>
      <c r="G30" s="12" t="s">
        <v>2</v>
      </c>
      <c r="H30" s="11" t="s">
        <v>1</v>
      </c>
      <c r="I30" s="10">
        <v>32697</v>
      </c>
      <c r="J30" s="9">
        <f>SUM(J28+I30)</f>
        <v>7318996</v>
      </c>
    </row>
    <row r="31" spans="1:11" ht="15.75">
      <c r="A31" s="16">
        <v>69</v>
      </c>
      <c r="B31" s="15">
        <v>23</v>
      </c>
      <c r="C31" s="15"/>
      <c r="D31" s="14" t="s">
        <v>11</v>
      </c>
      <c r="E31" s="14" t="s">
        <v>12</v>
      </c>
      <c r="F31" s="13">
        <v>41790</v>
      </c>
      <c r="G31" s="12" t="s">
        <v>2</v>
      </c>
      <c r="H31" s="11" t="s">
        <v>1</v>
      </c>
      <c r="I31" s="10">
        <v>16283</v>
      </c>
      <c r="J31" s="9">
        <f>SUM(J34+I31)</f>
        <v>7450527</v>
      </c>
    </row>
    <row r="32" spans="1:11" ht="15.75">
      <c r="A32" s="16">
        <v>68</v>
      </c>
      <c r="B32" s="15">
        <v>24</v>
      </c>
      <c r="C32" s="15"/>
      <c r="D32" s="14" t="s">
        <v>11</v>
      </c>
      <c r="E32" s="14" t="s">
        <v>10</v>
      </c>
      <c r="F32" s="13">
        <v>41640</v>
      </c>
      <c r="G32" s="12" t="s">
        <v>2</v>
      </c>
      <c r="H32" s="11" t="s">
        <v>1</v>
      </c>
      <c r="I32" s="10">
        <v>6727</v>
      </c>
      <c r="J32" s="9">
        <f>SUM(J31+I32)</f>
        <v>7457254</v>
      </c>
    </row>
    <row r="33" spans="1:10" ht="15.75">
      <c r="A33" s="16">
        <v>67</v>
      </c>
      <c r="B33" s="17">
        <v>25</v>
      </c>
      <c r="C33" s="17"/>
      <c r="D33" s="14" t="s">
        <v>8</v>
      </c>
      <c r="E33" s="14" t="s">
        <v>9</v>
      </c>
      <c r="F33" s="13">
        <v>41640</v>
      </c>
      <c r="G33" s="12" t="s">
        <v>2</v>
      </c>
      <c r="H33" s="11" t="s">
        <v>6</v>
      </c>
      <c r="I33" s="10">
        <v>97370</v>
      </c>
      <c r="J33" s="9">
        <f>SUM(J32+I33)</f>
        <v>7554624</v>
      </c>
    </row>
    <row r="34" spans="1:10" ht="15.75">
      <c r="A34" s="16">
        <v>71</v>
      </c>
      <c r="B34" s="15">
        <v>22</v>
      </c>
      <c r="C34" s="15"/>
      <c r="D34" s="14" t="s">
        <v>8</v>
      </c>
      <c r="E34" s="14" t="s">
        <v>7</v>
      </c>
      <c r="F34" s="13">
        <v>41759</v>
      </c>
      <c r="G34" s="12" t="s">
        <v>2</v>
      </c>
      <c r="H34" s="11" t="s">
        <v>6</v>
      </c>
      <c r="I34" s="10">
        <v>7992</v>
      </c>
      <c r="J34" s="9">
        <f>SUM(J29+I34)</f>
        <v>7434244</v>
      </c>
    </row>
    <row r="35" spans="1:10" ht="15.75">
      <c r="A35" s="16">
        <v>59</v>
      </c>
      <c r="B35" s="15">
        <v>28</v>
      </c>
      <c r="C35" s="15"/>
      <c r="D35" s="14" t="s">
        <v>5</v>
      </c>
      <c r="E35" s="14" t="s">
        <v>4</v>
      </c>
      <c r="F35" s="13">
        <v>41820</v>
      </c>
      <c r="G35" s="12" t="s">
        <v>2</v>
      </c>
      <c r="H35" s="11" t="s">
        <v>1</v>
      </c>
      <c r="I35" s="10">
        <v>68247</v>
      </c>
      <c r="J35" s="9">
        <f>SUM(J33+I35)</f>
        <v>7622871</v>
      </c>
    </row>
    <row r="36" spans="1:10" ht="15.75">
      <c r="A36" s="16">
        <v>50</v>
      </c>
      <c r="B36" s="15">
        <v>29</v>
      </c>
      <c r="C36" s="15"/>
      <c r="D36" s="14" t="s">
        <v>3</v>
      </c>
      <c r="E36" s="14" t="s">
        <v>3</v>
      </c>
      <c r="F36" s="13">
        <v>41670</v>
      </c>
      <c r="G36" s="12" t="s">
        <v>2</v>
      </c>
      <c r="H36" s="11" t="s">
        <v>1</v>
      </c>
      <c r="I36" s="10">
        <v>29903</v>
      </c>
      <c r="J36" s="9">
        <f>SUM(J35+I36)</f>
        <v>7652774</v>
      </c>
    </row>
    <row r="37" spans="1:10" ht="15.75">
      <c r="E37" s="8"/>
      <c r="F37" s="7"/>
      <c r="G37" s="3"/>
      <c r="H37" s="6"/>
      <c r="I37" s="5">
        <f>SUM(I30:I36)</f>
        <v>259219</v>
      </c>
      <c r="J37" s="4"/>
    </row>
    <row r="38" spans="1:10" ht="15.75">
      <c r="E38" s="8"/>
      <c r="F38" s="7"/>
      <c r="G38" s="3"/>
      <c r="H38" s="6" t="s">
        <v>0</v>
      </c>
      <c r="I38" s="5">
        <f>I37+17948</f>
        <v>277167</v>
      </c>
      <c r="J38" s="4"/>
    </row>
    <row r="39" spans="1:10" ht="15.75">
      <c r="E39" s="8"/>
      <c r="F39" s="7"/>
      <c r="G39" s="3"/>
      <c r="H39" s="6"/>
      <c r="I39" s="5"/>
      <c r="J39" s="4"/>
    </row>
    <row r="40" spans="1:10" ht="15.75">
      <c r="G40" s="3"/>
    </row>
    <row r="41" spans="1:10" ht="15.75">
      <c r="G41" s="3"/>
    </row>
    <row r="42" spans="1:10" ht="15.75">
      <c r="G42" s="3"/>
    </row>
  </sheetData>
  <mergeCells count="3">
    <mergeCell ref="F1:L1"/>
    <mergeCell ref="F2:J2"/>
    <mergeCell ref="K2:L2"/>
  </mergeCells>
  <dataValidations count="1">
    <dataValidation allowBlank="1" showInputMessage="1" showErrorMessage="1" prompt="Formula is protected. " sqref="K2:L4"/>
  </dataValidation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Ranking Spreadsheet A</vt:lpstr>
    </vt:vector>
  </TitlesOfParts>
  <Company>Maine State Housing Authority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mspencer</dc:creator>
  <cp:lastModifiedBy>mspencer</cp:lastModifiedBy>
  <dcterms:created xsi:type="dcterms:W3CDTF">2014-01-16T17:03:55Z</dcterms:created>
  <dcterms:modified xsi:type="dcterms:W3CDTF">2014-01-16T17:04:27Z</dcterms:modified>
</cp:coreProperties>
</file>